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прил.2" sheetId="1" r:id="rId1"/>
    <sheet name="прил.3" sheetId="5" r:id="rId2"/>
    <sheet name="прил.4." sheetId="2" r:id="rId3"/>
  </sheets>
  <definedNames>
    <definedName name="_xlnm.Print_Area" localSheetId="2">прил.4.!$A$1:$H$49</definedName>
  </definedNames>
  <calcPr calcId="114210"/>
</workbook>
</file>

<file path=xl/calcChain.xml><?xml version="1.0" encoding="utf-8"?>
<calcChain xmlns="http://schemas.openxmlformats.org/spreadsheetml/2006/main">
  <c r="H11" i="1"/>
  <c r="H39"/>
  <c r="H41"/>
  <c r="E11"/>
  <c r="E12"/>
  <c r="E17"/>
  <c r="E35" i="2"/>
  <c r="E18"/>
  <c r="H38"/>
  <c r="H35"/>
  <c r="G35"/>
  <c r="F35"/>
  <c r="D35"/>
  <c r="C35"/>
  <c r="E41" i="1"/>
  <c r="H51"/>
  <c r="H56"/>
  <c r="H61"/>
  <c r="H57"/>
  <c r="H44"/>
  <c r="E44"/>
  <c r="H49"/>
  <c r="E27" i="5"/>
  <c r="F17" i="1"/>
  <c r="G17"/>
  <c r="H35"/>
  <c r="H29"/>
  <c r="H17"/>
  <c r="E42"/>
  <c r="E31"/>
  <c r="F42"/>
  <c r="G42"/>
  <c r="H42"/>
  <c r="F44"/>
  <c r="G44"/>
  <c r="H63"/>
  <c r="H52"/>
  <c r="G31"/>
  <c r="H31"/>
  <c r="F31"/>
  <c r="H37"/>
  <c r="H37" i="5"/>
  <c r="H16"/>
  <c r="H26"/>
  <c r="F14" i="2"/>
  <c r="F9"/>
  <c r="G14"/>
  <c r="G9"/>
  <c r="H18"/>
  <c r="H14"/>
  <c r="H9"/>
  <c r="E14"/>
  <c r="E9"/>
  <c r="E12"/>
  <c r="H48"/>
  <c r="H45"/>
  <c r="G45"/>
  <c r="F45"/>
  <c r="E45"/>
  <c r="D45"/>
  <c r="C45"/>
  <c r="H62" i="1"/>
  <c r="H59"/>
  <c r="H54"/>
  <c r="H27"/>
  <c r="H26"/>
  <c r="H16"/>
  <c r="H24"/>
  <c r="H12"/>
  <c r="H9"/>
  <c r="H53"/>
  <c r="H55"/>
  <c r="H58"/>
  <c r="H60"/>
  <c r="G39"/>
  <c r="H36"/>
  <c r="H34"/>
  <c r="H28"/>
  <c r="G24"/>
  <c r="G19"/>
  <c r="G16"/>
  <c r="G14"/>
  <c r="G12"/>
  <c r="G11"/>
  <c r="G9"/>
  <c r="D18" i="2"/>
  <c r="D14"/>
  <c r="D9"/>
  <c r="D12"/>
  <c r="F12"/>
  <c r="G12"/>
  <c r="H12"/>
  <c r="G40"/>
  <c r="G30"/>
  <c r="G25"/>
  <c r="G20"/>
  <c r="G17"/>
  <c r="E12" i="5"/>
  <c r="F12"/>
  <c r="G12"/>
  <c r="H12"/>
  <c r="E11"/>
  <c r="F11"/>
  <c r="G11"/>
  <c r="H11"/>
  <c r="H9"/>
  <c r="H27"/>
  <c r="H14"/>
  <c r="G14"/>
  <c r="G9"/>
  <c r="H35"/>
  <c r="H36"/>
  <c r="H34"/>
  <c r="H29"/>
  <c r="H30"/>
  <c r="H31"/>
  <c r="H32"/>
  <c r="H33"/>
  <c r="H28"/>
  <c r="H24"/>
  <c r="H25"/>
  <c r="H23"/>
  <c r="D27"/>
  <c r="D16"/>
  <c r="C27"/>
  <c r="H22"/>
  <c r="H21"/>
  <c r="H20"/>
  <c r="H19"/>
  <c r="H18"/>
  <c r="H17"/>
  <c r="C16"/>
  <c r="F14"/>
  <c r="E14"/>
  <c r="D14"/>
  <c r="C14"/>
  <c r="D12"/>
  <c r="C12"/>
  <c r="C11"/>
  <c r="D11"/>
  <c r="F9"/>
  <c r="E9"/>
  <c r="D9"/>
  <c r="C9"/>
  <c r="H33" i="2"/>
  <c r="H30"/>
  <c r="F30"/>
  <c r="E30"/>
  <c r="D30"/>
  <c r="C30"/>
  <c r="D17" i="1"/>
  <c r="D42"/>
  <c r="D12"/>
  <c r="F12"/>
  <c r="D11"/>
  <c r="E16"/>
  <c r="F16"/>
  <c r="F11"/>
  <c r="C12"/>
  <c r="C11"/>
  <c r="D14"/>
  <c r="E14"/>
  <c r="F14"/>
  <c r="H14"/>
  <c r="C14"/>
  <c r="C16"/>
  <c r="C17"/>
  <c r="D16"/>
  <c r="D41"/>
  <c r="D39"/>
  <c r="E39"/>
  <c r="F41"/>
  <c r="F39"/>
  <c r="H46"/>
  <c r="H47"/>
  <c r="H48"/>
  <c r="H50"/>
  <c r="C41"/>
  <c r="C42"/>
  <c r="C39"/>
  <c r="H21"/>
  <c r="H22"/>
  <c r="D44"/>
  <c r="C44"/>
  <c r="D31"/>
  <c r="C31"/>
  <c r="D24"/>
  <c r="E24"/>
  <c r="F24"/>
  <c r="C24"/>
  <c r="C20" i="2"/>
  <c r="C25"/>
  <c r="C17"/>
  <c r="C14"/>
  <c r="C40"/>
  <c r="C9"/>
  <c r="C12"/>
  <c r="D40"/>
  <c r="E40"/>
  <c r="F40"/>
  <c r="D20"/>
  <c r="D25"/>
  <c r="E20"/>
  <c r="E25"/>
  <c r="E17"/>
  <c r="F20"/>
  <c r="F25"/>
  <c r="F17"/>
  <c r="H17"/>
  <c r="H23"/>
  <c r="H20"/>
  <c r="H43"/>
  <c r="H40"/>
  <c r="H28"/>
  <c r="H25"/>
  <c r="H19" i="1"/>
  <c r="F19"/>
  <c r="E19"/>
  <c r="D19"/>
  <c r="C19"/>
  <c r="F9"/>
  <c r="E9"/>
  <c r="D9"/>
  <c r="C9"/>
</calcChain>
</file>

<file path=xl/sharedStrings.xml><?xml version="1.0" encoding="utf-8"?>
<sst xmlns="http://schemas.openxmlformats.org/spreadsheetml/2006/main" count="227" uniqueCount="74">
  <si>
    <t>к постановлению администрации</t>
  </si>
  <si>
    <t>ЗАТО г. Радужный Владимирской области</t>
  </si>
  <si>
    <t>Наименование муниципальной программы, структурного элемента/источник финансирования</t>
  </si>
  <si>
    <t xml:space="preserve">ГРБС/
КБК
</t>
  </si>
  <si>
    <t>Объем финансового обеспечения по годам реализации, тыс.рублей</t>
  </si>
  <si>
    <t>Всего</t>
  </si>
  <si>
    <t>Муниципальная программа «Дорожное хозяйство на территории ЗАТО г. Радужный Владимирской области»,
в том числе:</t>
  </si>
  <si>
    <t>Федеральный бюджет</t>
  </si>
  <si>
    <t>Областной бюджет</t>
  </si>
  <si>
    <t>Бюджет МО ЗАТО г. Радужный</t>
  </si>
  <si>
    <t>Внебюджетные источники</t>
  </si>
  <si>
    <t>Направление (подпрограмма) 1. «Ремонт автомобильных дорог общего пользования местного значения на территории ЗАТО г. Радужный Владимирской области»в том числе:</t>
  </si>
  <si>
    <t>-</t>
  </si>
  <si>
    <t>735 0409 13 1 02 72460 (7246)</t>
  </si>
  <si>
    <t>735 0409 13 1 R1 A393D (7539)</t>
  </si>
  <si>
    <t>735 0409 13 4 01 20610</t>
  </si>
  <si>
    <t>735 0409 13 4 01 91120</t>
  </si>
  <si>
    <t>735 0409 13 1 02 S2460</t>
  </si>
  <si>
    <t>735 0409 13 1 R1 A393D</t>
  </si>
  <si>
    <t>Мероприятия муниципальной программы, реализуемые в составе регионального проекта «Региональная и местная дорожная сеть», федерального проекта «Дорожная сеть», национального проекта «Безопасные качественные дороги»</t>
  </si>
  <si>
    <t>Мероприятия муниципальной программы, реализуемые в составе регионального проекта, не входящего в состав федерального проекта «Содействие развитию автомобильных дорог общего пользования местного значения» государственной программы «Дорожное хозяйство Владимирской области»</t>
  </si>
  <si>
    <t>Комплекс процессных мероприятий «Ремонт автомобильных дорог общего пользования местного значения»</t>
  </si>
  <si>
    <t>Направление (подпрограмма) 2. «Содержание дорог и объектов благоустройства на территории ЗАТО г. Радужный Владимирской области» в том числе:</t>
  </si>
  <si>
    <t>735 0409 13 4 02 2063D</t>
  </si>
  <si>
    <t>735 0409 13 4 02 73130 (21100-1033)</t>
  </si>
  <si>
    <t>735 0409 13 4 02 00590</t>
  </si>
  <si>
    <t>735 0409 13 4 02 00596</t>
  </si>
  <si>
    <t>735 0409 13 4 02 20620</t>
  </si>
  <si>
    <t>735 0503 13 4 02 00590</t>
  </si>
  <si>
    <t>735 0409 13 4 02 20630</t>
  </si>
  <si>
    <t>735 0409 13 4 02 20640</t>
  </si>
  <si>
    <t>735 0503 13 4 02 20650</t>
  </si>
  <si>
    <t>735 0503 13 4 02 20660</t>
  </si>
  <si>
    <t>Комплекс процессных мероприятий «Содержание дорог и объектов благоустройства»</t>
  </si>
  <si>
    <t xml:space="preserve">"Приведение в нормативное состояние автомобильных дорог общего пользования местного значения" , всего, в том числе:                                                                                                                                                                                                                                    </t>
  </si>
  <si>
    <t>1.1. Ремонт автомобильной дороги и пешеходной дорожки от жилого дома № 16 1квартала до очистных сооружений северной группы в 10 квартале</t>
  </si>
  <si>
    <t>1.2. Ремонт дорожного покрытия из плит и щебня временной дороги в квартале 7/2 "Благодар"</t>
  </si>
  <si>
    <t>2. Разработка проекта организации дорожного движения для автомобильных дорог на территории ЗАТО г. Радужный Владимирской области, всего, в том числе:</t>
  </si>
  <si>
    <t>Приложение № 3</t>
  </si>
  <si>
    <t>735 0409 13 4 02 72180 (21100-1056)</t>
  </si>
  <si>
    <t>4. Финансовое обеспечение муниципальной программы</t>
  </si>
  <si>
    <t>4. Финансовое обеспечение комплекса процессных мероприятий</t>
  </si>
  <si>
    <t>1. Ремонт автомобильных дорог общего пользования местного значения на территории ЗАТО г. Радужный Владимирской области, всего,
в том числе:</t>
  </si>
  <si>
    <t>735 0409 13 1 02 SД010</t>
  </si>
  <si>
    <t>735 0409 13 4 01 9Д050</t>
  </si>
  <si>
    <t>735 0409 13 4 02 9Д200</t>
  </si>
  <si>
    <t>735 0409 13 4 02 9Д063</t>
  </si>
  <si>
    <t>735 0409 13 4 02 9Д062</t>
  </si>
  <si>
    <t>735 0409 13 4 02 9Д190</t>
  </si>
  <si>
    <t>735 0409 13 4 02 9Д196</t>
  </si>
  <si>
    <t>735 0409 13 1 02 9Д010 (7246)</t>
  </si>
  <si>
    <t>1.3. Ремонт автомобильной дороги от жилого дома № 34 1квартала до кольцевой автомобильной дороги</t>
  </si>
  <si>
    <t xml:space="preserve">Наименование мероприятия (результата)/
источник финансового обеспечения
</t>
  </si>
  <si>
    <t>Приложение № 4</t>
  </si>
  <si>
    <t>Финансовое обеспечение мероприятий муниципальной программы, реализуемых в составе региональных и/или федеральных проектов</t>
  </si>
  <si>
    <r>
      <t>Мероприятия муниципальной программы, реализуемые в составе регионального проекта, не входящего в состав федерального проекта «Содействие развитию автомобильных дорог общего пользования местного значения» государственной программы «Дорожное хозяйство Владимирской области»</t>
    </r>
    <r>
      <rPr>
        <i/>
        <sz val="12"/>
        <rFont val="Times New Roman"/>
        <family val="1"/>
        <charset val="204"/>
      </rPr>
      <t>"Осуществление дорожной деятельности в отношении автомобильных дорог общего пользования местного значения"</t>
    </r>
    <r>
      <rPr>
        <b/>
        <i/>
        <sz val="12"/>
        <rFont val="Times New Roman"/>
        <family val="1"/>
        <charset val="204"/>
      </rPr>
      <t>, всего, в том числе</t>
    </r>
  </si>
  <si>
    <t>1. Мероприятие «Ремонт автомобильных дорог общего пользования местного значения на территории ЗАТО г. Радужный Владимирской области», всего, в том числе:</t>
  </si>
  <si>
    <t>1.1.Ремонт автомобильной дороги от перекрестка у жилого дома №16  1 квартала до очистных сооружений северной группы в 10 квартале (участок автомобильной дороги от км 1+863 до км 1+1049)</t>
  </si>
  <si>
    <t>1.2.Ремонт автомобильной дороги от жилого дома № 8 3квартала до кольцевой автомобильной дороги</t>
  </si>
  <si>
    <t>1.3.Ремонт автомобильной дороги от здания физкультурно-оздоровительного комплекса до "Автомобильная дорога от площади у памятной Стелы до автомобильной дороги к ГСК-4"</t>
  </si>
  <si>
    <t>1.4.Ремонт автомобильной дороги от площади у памятной Стелы до автомобильной дороги к ГСК-4 (участок автомобильной дороги от дома № 8 9квартала (общежитие № 3) до здания ПромСвязьБанка)</t>
  </si>
  <si>
    <t>1.5.Ремонт автомобильной дороги от жилого дома № 21 3квартала до кольцевой автомобильной дороги</t>
  </si>
  <si>
    <t>1.6.Ремонт автомобильной дороги от здания городского узла связи до кольцевой автомобильной дороги</t>
  </si>
  <si>
    <t>1.7.Автомобильная дорога от КПП на въезде в город до перекрестка у жилого дома № 1 1квартала (участок от производственной базы ГУС до КПП)</t>
  </si>
  <si>
    <t>1.8.Кольцевая автомобильная дорога вокруг 1 и 3 кварталов (участок от жилого дома № 19 3 квартала до жилого дома № 13 3 квартала)</t>
  </si>
  <si>
    <t>1.9.Ремонт кольцевой автомобильной дороги вокруг 1 и 3 кварталов (участок от жилого дома № 13 3 квартала до жилого дома № 10 3 квартала)</t>
  </si>
  <si>
    <t>735 0409 13 4 02 9Д191</t>
  </si>
  <si>
    <t>3.Проектно-изыскательские работы автомобильных дорог общего пользования местног значения в квартале 7/1 на территории ЗАТО г. Радужный Владимирской области, всего, в том числе:</t>
  </si>
  <si>
    <t>735 0409 13 4 01 9Д210</t>
  </si>
  <si>
    <t>1.10.Ремонт кольцевой автомобильной дороги вокруг 1 и 3 кварталов (участок от жилого дома № 10 3 квартала до жилого дома № 4 3 квартала)</t>
  </si>
  <si>
    <t>Приложение № 2</t>
  </si>
  <si>
    <t>735 0409 13 4 02 9Д021(21100-1164)</t>
  </si>
  <si>
    <t>1.4. Ремонт кольцевой автомобильной дороги вокруг 1 и 3 кварталов (участок от жилого дома № 1 1квартала до офиса ЗАО "Электон")</t>
  </si>
  <si>
    <t>от 07.05.2026 № 590</t>
  </si>
</sst>
</file>

<file path=xl/styles.xml><?xml version="1.0" encoding="utf-8"?>
<styleSheet xmlns="http://schemas.openxmlformats.org/spreadsheetml/2006/main">
  <numFmts count="1">
    <numFmt numFmtId="164" formatCode="#,##0.00000"/>
  </numFmts>
  <fonts count="14">
    <font>
      <sz val="10"/>
      <color theme="1"/>
      <name val="Arial Cyr"/>
    </font>
    <font>
      <sz val="12"/>
      <color indexed="8"/>
      <name val="Times New Roman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  <font>
      <b/>
      <i/>
      <sz val="12"/>
      <name val="Times New Roman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</font>
    <font>
      <sz val="8"/>
      <name val="Arial Cy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164" fontId="3" fillId="0" borderId="0" xfId="0" applyNumberFormat="1" applyFont="1"/>
    <xf numFmtId="164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top" wrapText="1"/>
    </xf>
    <xf numFmtId="0" fontId="12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view="pageBreakPreview" workbookViewId="0">
      <selection activeCell="A5" sqref="A5:H5"/>
    </sheetView>
  </sheetViews>
  <sheetFormatPr defaultRowHeight="13.15" customHeight="1"/>
  <cols>
    <col min="1" max="1" width="40.140625" customWidth="1"/>
    <col min="2" max="2" width="42.140625" customWidth="1"/>
    <col min="3" max="7" width="15.7109375" customWidth="1"/>
    <col min="8" max="8" width="17.5703125" customWidth="1"/>
  </cols>
  <sheetData>
    <row r="1" spans="1:8" ht="15" customHeight="1">
      <c r="C1" s="61" t="s">
        <v>70</v>
      </c>
      <c r="D1" s="61"/>
      <c r="E1" s="61"/>
      <c r="F1" s="61"/>
      <c r="G1" s="61"/>
      <c r="H1" s="61"/>
    </row>
    <row r="2" spans="1:8" ht="15" customHeight="1">
      <c r="C2" s="61" t="s">
        <v>0</v>
      </c>
      <c r="D2" s="61"/>
      <c r="E2" s="61"/>
      <c r="F2" s="61"/>
      <c r="G2" s="61"/>
      <c r="H2" s="61"/>
    </row>
    <row r="3" spans="1:8" ht="15" customHeight="1">
      <c r="C3" s="61" t="s">
        <v>1</v>
      </c>
      <c r="D3" s="61"/>
      <c r="E3" s="61"/>
      <c r="F3" s="61"/>
      <c r="G3" s="61"/>
      <c r="H3" s="61"/>
    </row>
    <row r="4" spans="1:8" ht="15" customHeight="1">
      <c r="C4" s="61" t="s">
        <v>73</v>
      </c>
      <c r="D4" s="61"/>
      <c r="E4" s="61"/>
      <c r="F4" s="61"/>
      <c r="G4" s="61"/>
      <c r="H4" s="61"/>
    </row>
    <row r="5" spans="1:8" ht="31.15" customHeight="1">
      <c r="A5" s="60" t="s">
        <v>40</v>
      </c>
      <c r="B5" s="60"/>
      <c r="C5" s="60"/>
      <c r="D5" s="60"/>
      <c r="E5" s="60"/>
      <c r="F5" s="60"/>
      <c r="G5" s="60"/>
      <c r="H5" s="60"/>
    </row>
    <row r="6" spans="1:8" ht="18.75" customHeight="1">
      <c r="A6" s="1"/>
      <c r="B6" s="1"/>
      <c r="C6" s="1"/>
      <c r="D6" s="1"/>
      <c r="E6" s="1"/>
      <c r="F6" s="1"/>
      <c r="G6" s="1"/>
      <c r="H6" s="1"/>
    </row>
    <row r="7" spans="1:8" ht="30.75" customHeight="1">
      <c r="A7" s="65" t="s">
        <v>2</v>
      </c>
      <c r="B7" s="65" t="s">
        <v>3</v>
      </c>
      <c r="C7" s="65" t="s">
        <v>4</v>
      </c>
      <c r="D7" s="65"/>
      <c r="E7" s="65"/>
      <c r="F7" s="65"/>
      <c r="G7" s="65"/>
      <c r="H7" s="65"/>
    </row>
    <row r="8" spans="1:8" ht="26.25" customHeight="1">
      <c r="A8" s="65"/>
      <c r="B8" s="65"/>
      <c r="C8" s="3">
        <v>2024</v>
      </c>
      <c r="D8" s="56">
        <v>2025</v>
      </c>
      <c r="E8" s="24">
        <v>2026</v>
      </c>
      <c r="F8" s="3">
        <v>2027</v>
      </c>
      <c r="G8" s="3">
        <v>2028</v>
      </c>
      <c r="H8" s="3" t="s">
        <v>5</v>
      </c>
    </row>
    <row r="9" spans="1:8" ht="87.75" customHeight="1">
      <c r="A9" s="4" t="s">
        <v>6</v>
      </c>
      <c r="B9" s="5"/>
      <c r="C9" s="6">
        <f t="shared" ref="C9:H9" si="0">C10+C11+C12+C13</f>
        <v>80743.258499999996</v>
      </c>
      <c r="D9" s="57">
        <f t="shared" si="0"/>
        <v>70609.607130000004</v>
      </c>
      <c r="E9" s="32">
        <f t="shared" si="0"/>
        <v>90834.70934999999</v>
      </c>
      <c r="F9" s="6">
        <f t="shared" si="0"/>
        <v>86804.157999999996</v>
      </c>
      <c r="G9" s="6">
        <f t="shared" si="0"/>
        <v>88357.667999999991</v>
      </c>
      <c r="H9" s="6">
        <f t="shared" si="0"/>
        <v>417349.40097999998</v>
      </c>
    </row>
    <row r="10" spans="1:8" ht="15.75">
      <c r="A10" s="2" t="s">
        <v>7</v>
      </c>
      <c r="B10" s="5"/>
      <c r="C10" s="7">
        <v>0</v>
      </c>
      <c r="D10" s="58">
        <v>0</v>
      </c>
      <c r="E10" s="26">
        <v>0</v>
      </c>
      <c r="F10" s="7">
        <v>0</v>
      </c>
      <c r="G10" s="7">
        <v>0</v>
      </c>
      <c r="H10" s="7">
        <v>0</v>
      </c>
    </row>
    <row r="11" spans="1:8" ht="15.75">
      <c r="A11" s="2" t="s">
        <v>8</v>
      </c>
      <c r="B11" s="5"/>
      <c r="C11" s="7">
        <f>C16+C46+C47+C48</f>
        <v>28875.346730000001</v>
      </c>
      <c r="D11" s="58">
        <f>D16+D46+D47+D48</f>
        <v>9763</v>
      </c>
      <c r="E11" s="26">
        <f>E16+E46+E47+E48+E49</f>
        <v>11228</v>
      </c>
      <c r="F11" s="7">
        <f>F16+F46+F47+F48</f>
        <v>9428</v>
      </c>
      <c r="G11" s="7">
        <f>G16+G46+G47+G48</f>
        <v>9428</v>
      </c>
      <c r="H11" s="7">
        <f>H16+H46+H47+H48+H49</f>
        <v>68722.34672999999</v>
      </c>
    </row>
    <row r="12" spans="1:8" ht="15.75">
      <c r="A12" s="2" t="s">
        <v>9</v>
      </c>
      <c r="B12" s="5"/>
      <c r="C12" s="7">
        <f t="shared" ref="C12:H12" si="1">C17+C42</f>
        <v>51867.911769999992</v>
      </c>
      <c r="D12" s="58">
        <f t="shared" si="1"/>
        <v>60846.607130000004</v>
      </c>
      <c r="E12" s="26">
        <f>E17+E42</f>
        <v>79606.70934999999</v>
      </c>
      <c r="F12" s="7">
        <f t="shared" si="1"/>
        <v>77376.157999999996</v>
      </c>
      <c r="G12" s="7">
        <f t="shared" si="1"/>
        <v>78929.667999999991</v>
      </c>
      <c r="H12" s="7">
        <f t="shared" si="1"/>
        <v>348627.05424999999</v>
      </c>
    </row>
    <row r="13" spans="1:8" ht="15.75">
      <c r="A13" s="2" t="s">
        <v>10</v>
      </c>
      <c r="B13" s="5"/>
      <c r="C13" s="7">
        <v>0</v>
      </c>
      <c r="D13" s="58">
        <v>0</v>
      </c>
      <c r="E13" s="26">
        <v>0</v>
      </c>
      <c r="F13" s="7">
        <v>0</v>
      </c>
      <c r="G13" s="7">
        <v>0</v>
      </c>
      <c r="H13" s="7">
        <v>0</v>
      </c>
    </row>
    <row r="14" spans="1:8" ht="94.5">
      <c r="A14" s="8" t="s">
        <v>11</v>
      </c>
      <c r="B14" s="5"/>
      <c r="C14" s="9">
        <f t="shared" ref="C14:H14" si="2">C16+C17</f>
        <v>20772.42425</v>
      </c>
      <c r="D14" s="54">
        <f t="shared" si="2"/>
        <v>18853.002909999999</v>
      </c>
      <c r="E14" s="25">
        <f t="shared" si="2"/>
        <v>22163.408040000002</v>
      </c>
      <c r="F14" s="9">
        <f t="shared" si="2"/>
        <v>23172.868200000001</v>
      </c>
      <c r="G14" s="9">
        <f t="shared" si="2"/>
        <v>23187.69312</v>
      </c>
      <c r="H14" s="9">
        <f t="shared" si="2"/>
        <v>108149.39651999999</v>
      </c>
    </row>
    <row r="15" spans="1:8" ht="15.75">
      <c r="A15" s="2" t="s">
        <v>7</v>
      </c>
      <c r="B15" s="5" t="s">
        <v>12</v>
      </c>
      <c r="C15" s="7"/>
      <c r="D15" s="58"/>
      <c r="E15" s="26"/>
      <c r="F15" s="7"/>
      <c r="G15" s="7"/>
      <c r="H15" s="7"/>
    </row>
    <row r="16" spans="1:8" ht="15.75">
      <c r="A16" s="2" t="s">
        <v>8</v>
      </c>
      <c r="B16" s="5"/>
      <c r="C16" s="7">
        <f t="shared" ref="C16:H16" si="3">C21+C26+C27</f>
        <v>15785</v>
      </c>
      <c r="D16" s="58">
        <f t="shared" si="3"/>
        <v>9763</v>
      </c>
      <c r="E16" s="26">
        <f t="shared" si="3"/>
        <v>9428</v>
      </c>
      <c r="F16" s="7">
        <f t="shared" si="3"/>
        <v>9428</v>
      </c>
      <c r="G16" s="7">
        <f t="shared" si="3"/>
        <v>9428</v>
      </c>
      <c r="H16" s="7">
        <f t="shared" si="3"/>
        <v>53832</v>
      </c>
    </row>
    <row r="17" spans="1:8" ht="15.75">
      <c r="A17" s="2" t="s">
        <v>9</v>
      </c>
      <c r="B17" s="5"/>
      <c r="C17" s="7">
        <f>C22+C28+C29+C34+C35+C36</f>
        <v>4987.42425</v>
      </c>
      <c r="D17" s="58">
        <f>D22+D28+D29+D34+D35+D36</f>
        <v>9090.0029099999992</v>
      </c>
      <c r="E17" s="26">
        <f>E22+E28+E29+E34+E35+E36+E37</f>
        <v>12735.40804</v>
      </c>
      <c r="F17" s="51">
        <f>F22+F28+F29+F34+F35+F36+F37</f>
        <v>13744.868200000001</v>
      </c>
      <c r="G17" s="51">
        <f>G22+G28+G29+G34+G35+G36+G37</f>
        <v>13759.69312</v>
      </c>
      <c r="H17" s="51">
        <f>H22+H28+H29+H34+H35+H36+H37</f>
        <v>54317.396519999995</v>
      </c>
    </row>
    <row r="18" spans="1:8" ht="15.75">
      <c r="A18" s="2" t="s">
        <v>10</v>
      </c>
      <c r="B18" s="5" t="s">
        <v>12</v>
      </c>
      <c r="C18" s="7"/>
      <c r="D18" s="58"/>
      <c r="E18" s="26"/>
      <c r="F18" s="7"/>
      <c r="G18" s="7"/>
      <c r="H18" s="7"/>
    </row>
    <row r="19" spans="1:8" ht="140.25" customHeight="1">
      <c r="A19" s="8" t="s">
        <v>19</v>
      </c>
      <c r="B19" s="5"/>
      <c r="C19" s="9">
        <f t="shared" ref="C19:H19" si="4">C21+C22</f>
        <v>7626.3003699999999</v>
      </c>
      <c r="D19" s="54">
        <f t="shared" si="4"/>
        <v>0</v>
      </c>
      <c r="E19" s="25">
        <f t="shared" si="4"/>
        <v>0</v>
      </c>
      <c r="F19" s="9">
        <f t="shared" si="4"/>
        <v>0</v>
      </c>
      <c r="G19" s="9">
        <f t="shared" si="4"/>
        <v>0</v>
      </c>
      <c r="H19" s="9">
        <f t="shared" si="4"/>
        <v>7626.3003699999999</v>
      </c>
    </row>
    <row r="20" spans="1:8" ht="15.75">
      <c r="A20" s="2" t="s">
        <v>7</v>
      </c>
      <c r="B20" s="5" t="s">
        <v>12</v>
      </c>
      <c r="C20" s="7"/>
      <c r="D20" s="58"/>
      <c r="E20" s="26"/>
      <c r="F20" s="7"/>
      <c r="G20" s="7"/>
      <c r="H20" s="7"/>
    </row>
    <row r="21" spans="1:8" ht="15.75">
      <c r="A21" s="2" t="s">
        <v>8</v>
      </c>
      <c r="B21" s="5" t="s">
        <v>14</v>
      </c>
      <c r="C21" s="7">
        <v>6000</v>
      </c>
      <c r="D21" s="58">
        <v>0</v>
      </c>
      <c r="E21" s="26">
        <v>0</v>
      </c>
      <c r="F21" s="7">
        <v>0</v>
      </c>
      <c r="G21" s="7">
        <v>0</v>
      </c>
      <c r="H21" s="7">
        <f>C21+D21+E21</f>
        <v>6000</v>
      </c>
    </row>
    <row r="22" spans="1:8" ht="15.75">
      <c r="A22" s="2" t="s">
        <v>9</v>
      </c>
      <c r="B22" s="5" t="s">
        <v>18</v>
      </c>
      <c r="C22" s="7">
        <v>1626.3003699999999</v>
      </c>
      <c r="D22" s="58">
        <v>0</v>
      </c>
      <c r="E22" s="26">
        <v>0</v>
      </c>
      <c r="F22" s="7">
        <v>0</v>
      </c>
      <c r="G22" s="7">
        <v>0</v>
      </c>
      <c r="H22" s="7">
        <f>C22+D22+E22</f>
        <v>1626.3003699999999</v>
      </c>
    </row>
    <row r="23" spans="1:8" ht="15.75">
      <c r="A23" s="2" t="s">
        <v>10</v>
      </c>
      <c r="B23" s="5" t="s">
        <v>12</v>
      </c>
      <c r="C23" s="7"/>
      <c r="D23" s="58"/>
      <c r="E23" s="26"/>
      <c r="F23" s="7"/>
      <c r="G23" s="7"/>
      <c r="H23" s="7"/>
    </row>
    <row r="24" spans="1:8" ht="157.5">
      <c r="A24" s="8" t="s">
        <v>20</v>
      </c>
      <c r="B24" s="5"/>
      <c r="C24" s="9">
        <f t="shared" ref="C24:H24" si="5">C26+C28+C27+C29</f>
        <v>11247.335300000001</v>
      </c>
      <c r="D24" s="54">
        <f t="shared" si="5"/>
        <v>12105.6579</v>
      </c>
      <c r="E24" s="25">
        <f t="shared" si="5"/>
        <v>13878.171539999999</v>
      </c>
      <c r="F24" s="9">
        <f t="shared" si="5"/>
        <v>12183.468000000001</v>
      </c>
      <c r="G24" s="9">
        <f t="shared" si="5"/>
        <v>12183.468000000001</v>
      </c>
      <c r="H24" s="9">
        <f t="shared" si="5"/>
        <v>61598.100739999994</v>
      </c>
    </row>
    <row r="25" spans="1:8" ht="15.75">
      <c r="A25" s="2" t="s">
        <v>7</v>
      </c>
      <c r="B25" s="5" t="s">
        <v>12</v>
      </c>
      <c r="C25" s="7"/>
      <c r="D25" s="58"/>
      <c r="E25" s="26"/>
      <c r="F25" s="7"/>
      <c r="G25" s="7"/>
      <c r="H25" s="7"/>
    </row>
    <row r="26" spans="1:8" ht="15.75">
      <c r="A26" s="62" t="s">
        <v>8</v>
      </c>
      <c r="B26" s="5" t="s">
        <v>13</v>
      </c>
      <c r="C26" s="7">
        <v>9785</v>
      </c>
      <c r="D26" s="58">
        <v>0</v>
      </c>
      <c r="E26" s="26">
        <v>0</v>
      </c>
      <c r="F26" s="7">
        <v>0</v>
      </c>
      <c r="G26" s="7">
        <v>0</v>
      </c>
      <c r="H26" s="7">
        <f>C26+D26+E26+F26</f>
        <v>9785</v>
      </c>
    </row>
    <row r="27" spans="1:8" ht="15.75">
      <c r="A27" s="64"/>
      <c r="B27" s="5" t="s">
        <v>50</v>
      </c>
      <c r="C27" s="7">
        <v>0</v>
      </c>
      <c r="D27" s="58">
        <v>9763</v>
      </c>
      <c r="E27" s="26">
        <v>9428</v>
      </c>
      <c r="F27" s="7">
        <v>9428</v>
      </c>
      <c r="G27" s="7">
        <v>9428</v>
      </c>
      <c r="H27" s="7">
        <f>C27+D27+E27+F27+G27</f>
        <v>38047</v>
      </c>
    </row>
    <row r="28" spans="1:8" ht="15.75">
      <c r="A28" s="62" t="s">
        <v>9</v>
      </c>
      <c r="B28" s="5" t="s">
        <v>17</v>
      </c>
      <c r="C28" s="7">
        <v>1462.3353</v>
      </c>
      <c r="D28" s="58">
        <v>0</v>
      </c>
      <c r="E28" s="26">
        <v>0</v>
      </c>
      <c r="F28" s="7">
        <v>0</v>
      </c>
      <c r="G28" s="7">
        <v>0</v>
      </c>
      <c r="H28" s="7">
        <f>C28+D28+E28+F28+G28</f>
        <v>1462.3353</v>
      </c>
    </row>
    <row r="29" spans="1:8" ht="15.75">
      <c r="A29" s="64"/>
      <c r="B29" s="5" t="s">
        <v>43</v>
      </c>
      <c r="C29" s="7">
        <v>0</v>
      </c>
      <c r="D29" s="58">
        <v>2342.6579000000002</v>
      </c>
      <c r="E29" s="26">
        <v>4450.1715400000003</v>
      </c>
      <c r="F29" s="7">
        <v>2755.4679999999998</v>
      </c>
      <c r="G29" s="7">
        <v>2755.4679999999998</v>
      </c>
      <c r="H29" s="7">
        <f>C29+D29+E29+F29+G29</f>
        <v>12303.765439999999</v>
      </c>
    </row>
    <row r="30" spans="1:8" ht="15.75">
      <c r="A30" s="2" t="s">
        <v>10</v>
      </c>
      <c r="B30" s="5" t="s">
        <v>12</v>
      </c>
      <c r="C30" s="7"/>
      <c r="D30" s="58"/>
      <c r="E30" s="26"/>
      <c r="F30" s="7"/>
      <c r="G30" s="7"/>
      <c r="H30" s="7"/>
    </row>
    <row r="31" spans="1:8" ht="63">
      <c r="A31" s="8" t="s">
        <v>21</v>
      </c>
      <c r="B31" s="5"/>
      <c r="C31" s="9">
        <f>C34+C35+C36</f>
        <v>1898.7885799999999</v>
      </c>
      <c r="D31" s="54">
        <f>D34+D35+D36</f>
        <v>6747.34501</v>
      </c>
      <c r="E31" s="25">
        <f>E34+E35+E36+E37</f>
        <v>8285.2364999999991</v>
      </c>
      <c r="F31" s="9">
        <f>F34+F35+F36+F37</f>
        <v>10989.4002</v>
      </c>
      <c r="G31" s="9">
        <f>G34+G35+G36+G37</f>
        <v>11004.225119999999</v>
      </c>
      <c r="H31" s="9">
        <f>H34+H35+H36+H37</f>
        <v>38924.995409999996</v>
      </c>
    </row>
    <row r="32" spans="1:8" ht="15.75">
      <c r="A32" s="2" t="s">
        <v>7</v>
      </c>
      <c r="B32" s="5" t="s">
        <v>12</v>
      </c>
      <c r="C32" s="7"/>
      <c r="D32" s="58"/>
      <c r="E32" s="26"/>
      <c r="F32" s="7"/>
      <c r="G32" s="7"/>
      <c r="H32" s="7"/>
    </row>
    <row r="33" spans="1:8" ht="15.75">
      <c r="A33" s="2" t="s">
        <v>8</v>
      </c>
      <c r="B33" s="5" t="s">
        <v>12</v>
      </c>
      <c r="C33" s="7"/>
      <c r="D33" s="58"/>
      <c r="E33" s="26"/>
      <c r="F33" s="7"/>
      <c r="G33" s="7"/>
      <c r="H33" s="7"/>
    </row>
    <row r="34" spans="1:8" ht="15.75">
      <c r="A34" s="62" t="s">
        <v>9</v>
      </c>
      <c r="B34" s="5" t="s">
        <v>16</v>
      </c>
      <c r="C34" s="7">
        <v>1648.7885799999999</v>
      </c>
      <c r="D34" s="58">
        <v>0</v>
      </c>
      <c r="E34" s="26">
        <v>0</v>
      </c>
      <c r="F34" s="7">
        <v>0</v>
      </c>
      <c r="G34" s="7">
        <v>0</v>
      </c>
      <c r="H34" s="7">
        <f>C34+D34+E34+G34</f>
        <v>1648.7885799999999</v>
      </c>
    </row>
    <row r="35" spans="1:8" ht="15.75">
      <c r="A35" s="63"/>
      <c r="B35" s="5" t="s">
        <v>44</v>
      </c>
      <c r="C35" s="7">
        <v>0</v>
      </c>
      <c r="D35" s="58">
        <v>6747.34501</v>
      </c>
      <c r="E35" s="26">
        <v>7585.2365</v>
      </c>
      <c r="F35" s="7">
        <v>10989.4002</v>
      </c>
      <c r="G35" s="7">
        <v>11004.225119999999</v>
      </c>
      <c r="H35" s="7">
        <f>C35+D35+E35+F35+G35</f>
        <v>36326.206829999996</v>
      </c>
    </row>
    <row r="36" spans="1:8" ht="15.75">
      <c r="A36" s="63"/>
      <c r="B36" s="5" t="s">
        <v>15</v>
      </c>
      <c r="C36" s="7">
        <v>250</v>
      </c>
      <c r="D36" s="58">
        <v>0</v>
      </c>
      <c r="E36" s="26">
        <v>0</v>
      </c>
      <c r="F36" s="7">
        <v>0</v>
      </c>
      <c r="G36" s="7">
        <v>0</v>
      </c>
      <c r="H36" s="7">
        <f>C36+D36+E36+G36</f>
        <v>250</v>
      </c>
    </row>
    <row r="37" spans="1:8" ht="15.75">
      <c r="A37" s="64"/>
      <c r="B37" s="5" t="s">
        <v>68</v>
      </c>
      <c r="C37" s="7">
        <v>0</v>
      </c>
      <c r="D37" s="58">
        <v>0</v>
      </c>
      <c r="E37" s="26">
        <v>700</v>
      </c>
      <c r="F37" s="7">
        <v>0</v>
      </c>
      <c r="G37" s="7">
        <v>0</v>
      </c>
      <c r="H37" s="7">
        <f>C37+D37+E37+G37</f>
        <v>700</v>
      </c>
    </row>
    <row r="38" spans="1:8" ht="15.75">
      <c r="A38" s="2" t="s">
        <v>10</v>
      </c>
      <c r="B38" s="5"/>
      <c r="C38" s="7"/>
      <c r="D38" s="58"/>
      <c r="E38" s="26"/>
      <c r="F38" s="7"/>
      <c r="G38" s="7"/>
      <c r="H38" s="7"/>
    </row>
    <row r="39" spans="1:8" ht="78.75">
      <c r="A39" s="8" t="s">
        <v>22</v>
      </c>
      <c r="B39" s="5"/>
      <c r="C39" s="9">
        <f t="shared" ref="C39:H39" si="6">C41+C42</f>
        <v>59970.83425</v>
      </c>
      <c r="D39" s="54">
        <f t="shared" si="6"/>
        <v>51756.604220000001</v>
      </c>
      <c r="E39" s="25">
        <f t="shared" si="6"/>
        <v>68671.301309999995</v>
      </c>
      <c r="F39" s="9">
        <f t="shared" si="6"/>
        <v>63631.289799999999</v>
      </c>
      <c r="G39" s="9">
        <f t="shared" si="6"/>
        <v>65169.974879999994</v>
      </c>
      <c r="H39" s="9">
        <f t="shared" si="6"/>
        <v>309200.00445999997</v>
      </c>
    </row>
    <row r="40" spans="1:8" ht="15.75">
      <c r="A40" s="2" t="s">
        <v>7</v>
      </c>
      <c r="B40" s="5" t="s">
        <v>12</v>
      </c>
      <c r="C40" s="7"/>
      <c r="D40" s="58"/>
      <c r="E40" s="26"/>
      <c r="F40" s="7"/>
      <c r="G40" s="7"/>
      <c r="H40" s="7"/>
    </row>
    <row r="41" spans="1:8" ht="15.75">
      <c r="A41" s="23" t="s">
        <v>8</v>
      </c>
      <c r="B41" s="5"/>
      <c r="C41" s="7">
        <f>C46+C47+C48</f>
        <v>13090.346730000001</v>
      </c>
      <c r="D41" s="58">
        <f>D46+D47+D48</f>
        <v>0</v>
      </c>
      <c r="E41" s="26">
        <f>E49</f>
        <v>1800</v>
      </c>
      <c r="F41" s="7">
        <f>F46+F47+F48</f>
        <v>0</v>
      </c>
      <c r="G41" s="7">
        <v>0</v>
      </c>
      <c r="H41" s="7">
        <f>H46+H47+H48+H49</f>
        <v>14890.346730000001</v>
      </c>
    </row>
    <row r="42" spans="1:8" ht="15.75">
      <c r="A42" s="23" t="s">
        <v>9</v>
      </c>
      <c r="B42" s="5"/>
      <c r="C42" s="7">
        <f>C50+C55+C53+C57+C58+C60+C62+C63</f>
        <v>46880.487519999995</v>
      </c>
      <c r="D42" s="58">
        <f>D50+D51+D53+D54+D55+D56+D57+D58+D59+D60+D61+D62+D63</f>
        <v>51756.604220000001</v>
      </c>
      <c r="E42" s="26">
        <f>E50+E51+E53+E54+E55+E56+E57+E58+E59+E60+E61+E62+E63+E52</f>
        <v>66871.301309999995</v>
      </c>
      <c r="F42" s="51">
        <f>F50+F51+F53+F54+F55+F56+F57+F58+F59+F60+F61+F62+F63+F52</f>
        <v>63631.289799999999</v>
      </c>
      <c r="G42" s="51">
        <f>G50+G51+G53+G54+G55+G56+G57+G58+G59+G60+G61+G62+G63+G52</f>
        <v>65169.974879999994</v>
      </c>
      <c r="H42" s="51">
        <f>H50+H51+H53+H54+H55+H56+H57+H58+H59+H60+H61+H62+H63+H52</f>
        <v>294309.65772999998</v>
      </c>
    </row>
    <row r="43" spans="1:8" ht="15.75">
      <c r="A43" s="2" t="s">
        <v>10</v>
      </c>
      <c r="B43" s="5" t="s">
        <v>12</v>
      </c>
      <c r="C43" s="7"/>
      <c r="D43" s="58"/>
      <c r="E43" s="26"/>
      <c r="F43" s="7"/>
      <c r="G43" s="7"/>
      <c r="H43" s="7"/>
    </row>
    <row r="44" spans="1:8" ht="47.25">
      <c r="A44" s="8" t="s">
        <v>33</v>
      </c>
      <c r="B44" s="5"/>
      <c r="C44" s="9">
        <f>C45+C46+C50+C53+C55+C57+C58+C60+C62+C63+C47+C48</f>
        <v>59970.834249999993</v>
      </c>
      <c r="D44" s="54">
        <f>D46+D47+D48+D50+D51+D53+D54+D55+D56+D57+D58+D59+D60+D61+D62+D63</f>
        <v>51756.604220000001</v>
      </c>
      <c r="E44" s="25">
        <f>E46+E47+E48+E50+E51+E53+E54+E55+E56+E57+E58+E59+E60+E61+E62+E63+E52+E49</f>
        <v>68671.301309999995</v>
      </c>
      <c r="F44" s="50">
        <f>F46+F47+F48+F50+F51+F53+F54+F55+F56+F57+F58+F59+F60+F61+F62+F63+F52</f>
        <v>63631.289799999999</v>
      </c>
      <c r="G44" s="50">
        <f>G46+G47+G48+G50+G51+G53+G54+G55+G56+G57+G58+G59+G60+G61+G62+G63+G52</f>
        <v>65169.974879999994</v>
      </c>
      <c r="H44" s="50">
        <f>H46+H47+H48+H50+H51+H53+H54+H55+H56+H57+H58+H59+H60+H61+H62+H63+H52+H49</f>
        <v>309200.00445999997</v>
      </c>
    </row>
    <row r="45" spans="1:8" ht="15.75">
      <c r="A45" s="2" t="s">
        <v>7</v>
      </c>
      <c r="B45" s="5" t="s">
        <v>12</v>
      </c>
      <c r="C45" s="7"/>
      <c r="D45" s="58"/>
      <c r="E45" s="26"/>
      <c r="F45" s="7"/>
      <c r="G45" s="7"/>
      <c r="H45" s="7"/>
    </row>
    <row r="46" spans="1:8" ht="15.75">
      <c r="A46" s="62" t="s">
        <v>8</v>
      </c>
      <c r="B46" s="5" t="s">
        <v>23</v>
      </c>
      <c r="C46" s="7">
        <v>4840.3467300000002</v>
      </c>
      <c r="D46" s="58">
        <v>0</v>
      </c>
      <c r="E46" s="26">
        <v>0</v>
      </c>
      <c r="F46" s="7">
        <v>0</v>
      </c>
      <c r="G46" s="7">
        <v>0</v>
      </c>
      <c r="H46" s="7">
        <f>C46</f>
        <v>4840.3467300000002</v>
      </c>
    </row>
    <row r="47" spans="1:8" ht="15.75">
      <c r="A47" s="63"/>
      <c r="B47" s="5" t="s">
        <v>24</v>
      </c>
      <c r="C47" s="7">
        <v>750</v>
      </c>
      <c r="D47" s="58">
        <v>0</v>
      </c>
      <c r="E47" s="26">
        <v>0</v>
      </c>
      <c r="F47" s="7">
        <v>0</v>
      </c>
      <c r="G47" s="7">
        <v>0</v>
      </c>
      <c r="H47" s="7">
        <f>C47+D47+E47+F47</f>
        <v>750</v>
      </c>
    </row>
    <row r="48" spans="1:8" ht="15.75">
      <c r="A48" s="63"/>
      <c r="B48" s="5" t="s">
        <v>39</v>
      </c>
      <c r="C48" s="7">
        <v>7500</v>
      </c>
      <c r="D48" s="58">
        <v>0</v>
      </c>
      <c r="E48" s="26">
        <v>0</v>
      </c>
      <c r="F48" s="7">
        <v>0</v>
      </c>
      <c r="G48" s="7">
        <v>0</v>
      </c>
      <c r="H48" s="7">
        <f>C48</f>
        <v>7500</v>
      </c>
    </row>
    <row r="49" spans="1:8" ht="15.75">
      <c r="A49" s="64"/>
      <c r="B49" s="5" t="s">
        <v>71</v>
      </c>
      <c r="C49" s="7">
        <v>0</v>
      </c>
      <c r="D49" s="58">
        <v>0</v>
      </c>
      <c r="E49" s="26">
        <v>1800</v>
      </c>
      <c r="F49" s="7">
        <v>0</v>
      </c>
      <c r="G49" s="7">
        <v>0</v>
      </c>
      <c r="H49" s="7">
        <f>E49</f>
        <v>1800</v>
      </c>
    </row>
    <row r="50" spans="1:8" ht="15.75">
      <c r="A50" s="62" t="s">
        <v>9</v>
      </c>
      <c r="B50" s="5" t="s">
        <v>25</v>
      </c>
      <c r="C50" s="10">
        <v>30342.945370000001</v>
      </c>
      <c r="D50" s="58">
        <v>0</v>
      </c>
      <c r="E50" s="26">
        <v>0</v>
      </c>
      <c r="F50" s="7">
        <v>0</v>
      </c>
      <c r="G50" s="7">
        <v>0</v>
      </c>
      <c r="H50" s="7">
        <f>C50+D50+E50+F50</f>
        <v>30342.945370000001</v>
      </c>
    </row>
    <row r="51" spans="1:8" ht="15.75">
      <c r="A51" s="63"/>
      <c r="B51" s="5" t="s">
        <v>48</v>
      </c>
      <c r="C51" s="10">
        <v>0</v>
      </c>
      <c r="D51" s="58">
        <v>35301.235619999999</v>
      </c>
      <c r="E51" s="26">
        <v>20250.447</v>
      </c>
      <c r="F51" s="7">
        <v>19037.447</v>
      </c>
      <c r="G51" s="7">
        <v>19037.447</v>
      </c>
      <c r="H51" s="7">
        <f>C51+D51+E51+F51+G51</f>
        <v>93626.576619999993</v>
      </c>
    </row>
    <row r="52" spans="1:8" ht="15.75">
      <c r="A52" s="63"/>
      <c r="B52" s="5" t="s">
        <v>66</v>
      </c>
      <c r="C52" s="10">
        <v>0</v>
      </c>
      <c r="D52" s="58">
        <v>0</v>
      </c>
      <c r="E52" s="26">
        <v>21375.437000000002</v>
      </c>
      <c r="F52" s="7">
        <v>21375.437000000002</v>
      </c>
      <c r="G52" s="7">
        <v>21375.437000000002</v>
      </c>
      <c r="H52" s="7">
        <f>C52+D52+E52+F52+G52</f>
        <v>64126.311000000002</v>
      </c>
    </row>
    <row r="53" spans="1:8" ht="15.75">
      <c r="A53" s="63"/>
      <c r="B53" s="5" t="s">
        <v>26</v>
      </c>
      <c r="C53" s="10">
        <v>8402.0536900000006</v>
      </c>
      <c r="D53" s="58">
        <v>0</v>
      </c>
      <c r="E53" s="26">
        <v>0</v>
      </c>
      <c r="F53" s="7">
        <v>0</v>
      </c>
      <c r="G53" s="7">
        <v>0</v>
      </c>
      <c r="H53" s="7">
        <f t="shared" ref="H53:H63" si="7">C53+D53+E53+F53+G53</f>
        <v>8402.0536900000006</v>
      </c>
    </row>
    <row r="54" spans="1:8" ht="15.75">
      <c r="A54" s="63"/>
      <c r="B54" s="5" t="s">
        <v>49</v>
      </c>
      <c r="C54" s="10">
        <v>0</v>
      </c>
      <c r="D54" s="58">
        <v>6823.2814500000004</v>
      </c>
      <c r="E54" s="26">
        <v>11592.634</v>
      </c>
      <c r="F54" s="7">
        <v>12056.34</v>
      </c>
      <c r="G54" s="7">
        <v>12538.6</v>
      </c>
      <c r="H54" s="7">
        <f t="shared" si="7"/>
        <v>43010.855450000003</v>
      </c>
    </row>
    <row r="55" spans="1:8" ht="15.75">
      <c r="A55" s="63"/>
      <c r="B55" s="5" t="s">
        <v>27</v>
      </c>
      <c r="C55" s="10">
        <v>3965.87592</v>
      </c>
      <c r="D55" s="58">
        <v>0</v>
      </c>
      <c r="E55" s="26">
        <v>0</v>
      </c>
      <c r="F55" s="7">
        <v>0</v>
      </c>
      <c r="G55" s="7">
        <v>0</v>
      </c>
      <c r="H55" s="7">
        <f t="shared" si="7"/>
        <v>3965.87592</v>
      </c>
    </row>
    <row r="56" spans="1:8" ht="15.75">
      <c r="A56" s="63"/>
      <c r="B56" s="5" t="s">
        <v>47</v>
      </c>
      <c r="C56" s="10">
        <v>0</v>
      </c>
      <c r="D56" s="58">
        <v>3966.87601</v>
      </c>
      <c r="E56" s="26">
        <v>5027.5393100000001</v>
      </c>
      <c r="F56" s="7">
        <v>3912.9158000000002</v>
      </c>
      <c r="G56" s="7">
        <v>4892.4778800000004</v>
      </c>
      <c r="H56" s="7">
        <f t="shared" si="7"/>
        <v>17799.809000000001</v>
      </c>
    </row>
    <row r="57" spans="1:8" ht="15.75">
      <c r="A57" s="63"/>
      <c r="B57" s="5" t="s">
        <v>28</v>
      </c>
      <c r="C57" s="7">
        <v>2570.3540800000001</v>
      </c>
      <c r="D57" s="58">
        <v>3061.7533699999999</v>
      </c>
      <c r="E57" s="26">
        <v>3863.873</v>
      </c>
      <c r="F57" s="7">
        <v>3937.779</v>
      </c>
      <c r="G57" s="7">
        <v>4014.6419999999998</v>
      </c>
      <c r="H57" s="7">
        <f t="shared" si="7"/>
        <v>17448.401449999998</v>
      </c>
    </row>
    <row r="58" spans="1:8" ht="15.75">
      <c r="A58" s="63"/>
      <c r="B58" s="5" t="s">
        <v>29</v>
      </c>
      <c r="C58" s="7">
        <v>20</v>
      </c>
      <c r="D58" s="58">
        <v>0</v>
      </c>
      <c r="E58" s="26">
        <v>0</v>
      </c>
      <c r="F58" s="7">
        <v>0</v>
      </c>
      <c r="G58" s="7">
        <v>0</v>
      </c>
      <c r="H58" s="7">
        <f t="shared" si="7"/>
        <v>20</v>
      </c>
    </row>
    <row r="59" spans="1:8" ht="15.75">
      <c r="A59" s="63"/>
      <c r="B59" s="5" t="s">
        <v>46</v>
      </c>
      <c r="C59" s="7">
        <v>0</v>
      </c>
      <c r="D59" s="58">
        <v>0</v>
      </c>
      <c r="E59" s="26">
        <v>20</v>
      </c>
      <c r="F59" s="7">
        <v>20</v>
      </c>
      <c r="G59" s="7">
        <v>20</v>
      </c>
      <c r="H59" s="7">
        <f t="shared" si="7"/>
        <v>60</v>
      </c>
    </row>
    <row r="60" spans="1:8" ht="15.75">
      <c r="A60" s="63"/>
      <c r="B60" s="5" t="s">
        <v>30</v>
      </c>
      <c r="C60" s="7">
        <v>752.12900000000002</v>
      </c>
      <c r="D60" s="58">
        <v>0</v>
      </c>
      <c r="E60" s="26">
        <v>0</v>
      </c>
      <c r="F60" s="7">
        <v>0</v>
      </c>
      <c r="G60" s="7">
        <v>0</v>
      </c>
      <c r="H60" s="7">
        <f t="shared" si="7"/>
        <v>752.12900000000002</v>
      </c>
    </row>
    <row r="61" spans="1:8" ht="15.75">
      <c r="A61" s="63"/>
      <c r="B61" s="5" t="s">
        <v>45</v>
      </c>
      <c r="C61" s="7">
        <v>0</v>
      </c>
      <c r="D61" s="58">
        <v>1564.4290000000001</v>
      </c>
      <c r="E61" s="26">
        <v>3077.0070000000001</v>
      </c>
      <c r="F61" s="7">
        <v>1627.0070000000001</v>
      </c>
      <c r="G61" s="7">
        <v>1627.0070000000001</v>
      </c>
      <c r="H61" s="7">
        <f t="shared" si="7"/>
        <v>7895.4499999999989</v>
      </c>
    </row>
    <row r="62" spans="1:8" ht="15.75">
      <c r="A62" s="63"/>
      <c r="B62" s="5" t="s">
        <v>31</v>
      </c>
      <c r="C62" s="7">
        <v>601.49947999999995</v>
      </c>
      <c r="D62" s="58">
        <v>904.98252000000002</v>
      </c>
      <c r="E62" s="26">
        <v>1317.924</v>
      </c>
      <c r="F62" s="7">
        <v>1317.924</v>
      </c>
      <c r="G62" s="7">
        <v>1317.924</v>
      </c>
      <c r="H62" s="7">
        <f t="shared" si="7"/>
        <v>5460.2539999999999</v>
      </c>
    </row>
    <row r="63" spans="1:8" ht="15.75">
      <c r="A63" s="64"/>
      <c r="B63" s="5" t="s">
        <v>32</v>
      </c>
      <c r="C63" s="7">
        <v>225.62997999999999</v>
      </c>
      <c r="D63" s="58">
        <v>134.04624999999999</v>
      </c>
      <c r="E63" s="26">
        <v>346.44</v>
      </c>
      <c r="F63" s="7">
        <v>346.44</v>
      </c>
      <c r="G63" s="7">
        <v>346.44</v>
      </c>
      <c r="H63" s="7">
        <f t="shared" si="7"/>
        <v>1398.99623</v>
      </c>
    </row>
    <row r="64" spans="1:8" ht="15.75">
      <c r="A64" s="2" t="s">
        <v>10</v>
      </c>
      <c r="B64" s="11" t="s">
        <v>12</v>
      </c>
      <c r="C64" s="12"/>
      <c r="D64" s="59"/>
      <c r="E64" s="27"/>
      <c r="F64" s="12"/>
      <c r="G64" s="12"/>
      <c r="H64" s="12"/>
    </row>
    <row r="65" spans="1:8" ht="15.75">
      <c r="A65" s="13"/>
      <c r="B65" s="13"/>
      <c r="C65" s="13"/>
      <c r="D65" s="13"/>
      <c r="E65" s="13"/>
      <c r="F65" s="13"/>
      <c r="G65" s="13"/>
      <c r="H65" s="13"/>
    </row>
    <row r="66" spans="1:8" ht="15.75">
      <c r="A66" s="13"/>
      <c r="B66" s="13"/>
      <c r="C66" s="13"/>
      <c r="D66" s="13"/>
      <c r="E66" s="13"/>
      <c r="F66" s="13"/>
      <c r="G66" s="13"/>
      <c r="H66" s="13"/>
    </row>
    <row r="67" spans="1:8" ht="15.75">
      <c r="A67" s="13"/>
      <c r="B67" s="13"/>
      <c r="C67" s="13"/>
      <c r="D67" s="13"/>
      <c r="E67" s="13"/>
      <c r="F67" s="13"/>
      <c r="G67" s="13"/>
      <c r="H67" s="13"/>
    </row>
    <row r="68" spans="1:8" ht="15.75">
      <c r="A68" s="13"/>
      <c r="B68" s="13"/>
      <c r="C68" s="13"/>
      <c r="D68" s="13"/>
      <c r="E68" s="13"/>
      <c r="F68" s="13"/>
      <c r="G68" s="13"/>
      <c r="H68" s="13"/>
    </row>
    <row r="69" spans="1:8" ht="15.75">
      <c r="A69" s="13"/>
      <c r="B69" s="13"/>
      <c r="C69" s="13"/>
      <c r="D69" s="13"/>
      <c r="E69" s="13"/>
      <c r="F69" s="13"/>
      <c r="G69" s="13"/>
      <c r="H69" s="13"/>
    </row>
    <row r="70" spans="1:8" ht="15.75">
      <c r="A70" s="13"/>
      <c r="B70" s="13"/>
      <c r="C70" s="13"/>
      <c r="D70" s="13"/>
      <c r="E70" s="13"/>
      <c r="F70" s="13"/>
      <c r="G70" s="13"/>
      <c r="H70" s="13"/>
    </row>
  </sheetData>
  <mergeCells count="13">
    <mergeCell ref="A28:A29"/>
    <mergeCell ref="A34:A37"/>
    <mergeCell ref="A46:A49"/>
    <mergeCell ref="A5:H5"/>
    <mergeCell ref="C1:H1"/>
    <mergeCell ref="C2:H2"/>
    <mergeCell ref="C3:H3"/>
    <mergeCell ref="C4:H4"/>
    <mergeCell ref="A50:A63"/>
    <mergeCell ref="A7:A8"/>
    <mergeCell ref="B7:B8"/>
    <mergeCell ref="C7:H7"/>
    <mergeCell ref="A26:A27"/>
  </mergeCells>
  <phoneticPr fontId="0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2" fitToHeight="0" orientation="landscape" useFirstPageNumber="1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view="pageBreakPreview" zoomScaleSheetLayoutView="100" workbookViewId="0">
      <selection activeCell="A5" sqref="A5:H5"/>
    </sheetView>
  </sheetViews>
  <sheetFormatPr defaultColWidth="27.85546875" defaultRowHeight="12.75"/>
  <cols>
    <col min="1" max="1" width="59.7109375" customWidth="1"/>
    <col min="2" max="2" width="24.85546875" customWidth="1"/>
    <col min="3" max="3" width="15.85546875" customWidth="1"/>
    <col min="4" max="4" width="16.7109375" customWidth="1"/>
    <col min="5" max="5" width="16.28515625" customWidth="1"/>
    <col min="6" max="7" width="16.42578125" customWidth="1"/>
    <col min="8" max="8" width="20.42578125" customWidth="1"/>
  </cols>
  <sheetData>
    <row r="1" spans="1:8" ht="15.75">
      <c r="C1" s="61" t="s">
        <v>38</v>
      </c>
      <c r="D1" s="61"/>
      <c r="E1" s="61"/>
      <c r="F1" s="61"/>
      <c r="G1" s="61"/>
      <c r="H1" s="61"/>
    </row>
    <row r="2" spans="1:8" ht="15.75">
      <c r="C2" s="61" t="s">
        <v>0</v>
      </c>
      <c r="D2" s="61"/>
      <c r="E2" s="61"/>
      <c r="F2" s="61"/>
      <c r="G2" s="61"/>
      <c r="H2" s="61"/>
    </row>
    <row r="3" spans="1:8" ht="15.75">
      <c r="C3" s="61" t="s">
        <v>1</v>
      </c>
      <c r="D3" s="61"/>
      <c r="E3" s="61"/>
      <c r="F3" s="61"/>
      <c r="G3" s="61"/>
      <c r="H3" s="61"/>
    </row>
    <row r="4" spans="1:8" ht="15.75">
      <c r="C4" s="61" t="s">
        <v>73</v>
      </c>
      <c r="D4" s="61"/>
      <c r="E4" s="61"/>
      <c r="F4" s="61"/>
      <c r="G4" s="61"/>
      <c r="H4" s="61"/>
    </row>
    <row r="5" spans="1:8" ht="40.9" customHeight="1">
      <c r="A5" s="66" t="s">
        <v>54</v>
      </c>
      <c r="B5" s="66"/>
      <c r="C5" s="66"/>
      <c r="D5" s="66"/>
      <c r="E5" s="66"/>
      <c r="F5" s="66"/>
      <c r="G5" s="66"/>
      <c r="H5" s="66"/>
    </row>
    <row r="6" spans="1:8" ht="17.25" customHeight="1">
      <c r="A6" s="33"/>
      <c r="B6" s="33"/>
      <c r="C6" s="33"/>
      <c r="D6" s="33"/>
      <c r="E6" s="33"/>
      <c r="F6" s="33"/>
      <c r="G6" s="33"/>
      <c r="H6" s="33"/>
    </row>
    <row r="7" spans="1:8" ht="39" customHeight="1">
      <c r="A7" s="67" t="s">
        <v>2</v>
      </c>
      <c r="B7" s="67" t="s">
        <v>3</v>
      </c>
      <c r="C7" s="67" t="s">
        <v>4</v>
      </c>
      <c r="D7" s="67"/>
      <c r="E7" s="67"/>
      <c r="F7" s="67"/>
      <c r="G7" s="67"/>
      <c r="H7" s="67"/>
    </row>
    <row r="8" spans="1:8" ht="32.450000000000003" customHeight="1">
      <c r="A8" s="67"/>
      <c r="B8" s="67"/>
      <c r="C8" s="35">
        <v>2024</v>
      </c>
      <c r="D8" s="35">
        <v>2025</v>
      </c>
      <c r="E8" s="46">
        <v>2026</v>
      </c>
      <c r="F8" s="35">
        <v>2027</v>
      </c>
      <c r="G8" s="35">
        <v>2028</v>
      </c>
      <c r="H8" s="35" t="s">
        <v>5</v>
      </c>
    </row>
    <row r="9" spans="1:8" ht="151.5" customHeight="1">
      <c r="A9" s="38" t="s">
        <v>55</v>
      </c>
      <c r="B9" s="36"/>
      <c r="C9" s="37">
        <f t="shared" ref="C9:H9" si="0">C11+C12</f>
        <v>11247.335300000001</v>
      </c>
      <c r="D9" s="37">
        <f t="shared" si="0"/>
        <v>12105.6579</v>
      </c>
      <c r="E9" s="47">
        <f t="shared" si="0"/>
        <v>13878.171539999999</v>
      </c>
      <c r="F9" s="37">
        <f t="shared" si="0"/>
        <v>12183.468000000001</v>
      </c>
      <c r="G9" s="37">
        <f t="shared" si="0"/>
        <v>12183.468000000001</v>
      </c>
      <c r="H9" s="37">
        <f t="shared" si="0"/>
        <v>61598.100740000002</v>
      </c>
    </row>
    <row r="10" spans="1:8" ht="20.100000000000001" customHeight="1">
      <c r="A10" s="34" t="s">
        <v>7</v>
      </c>
      <c r="B10" s="36" t="s">
        <v>12</v>
      </c>
      <c r="C10" s="22"/>
      <c r="D10" s="22"/>
      <c r="E10" s="28"/>
      <c r="F10" s="22"/>
      <c r="G10" s="22"/>
      <c r="H10" s="22"/>
    </row>
    <row r="11" spans="1:8" ht="20.100000000000001" customHeight="1">
      <c r="A11" s="34" t="s">
        <v>8</v>
      </c>
      <c r="B11" s="36"/>
      <c r="C11" s="22">
        <f>C16</f>
        <v>9785</v>
      </c>
      <c r="D11" s="22">
        <f>D16</f>
        <v>9763</v>
      </c>
      <c r="E11" s="28">
        <f>E16</f>
        <v>9428</v>
      </c>
      <c r="F11" s="22">
        <f>F16</f>
        <v>9428</v>
      </c>
      <c r="G11" s="22">
        <f>G16</f>
        <v>9428</v>
      </c>
      <c r="H11" s="22">
        <f>C11+D11+E11+F11+G11</f>
        <v>47832</v>
      </c>
    </row>
    <row r="12" spans="1:8" ht="20.100000000000001" customHeight="1">
      <c r="A12" s="34" t="s">
        <v>9</v>
      </c>
      <c r="B12" s="36"/>
      <c r="C12" s="22">
        <f>C27</f>
        <v>1462.3353</v>
      </c>
      <c r="D12" s="22">
        <f>D27</f>
        <v>2342.6579000000002</v>
      </c>
      <c r="E12" s="28">
        <f>E27</f>
        <v>4450.1715400000003</v>
      </c>
      <c r="F12" s="22">
        <f>F27</f>
        <v>2755.4679999999998</v>
      </c>
      <c r="G12" s="22">
        <f>G27</f>
        <v>2755.4679999999998</v>
      </c>
      <c r="H12" s="22">
        <f>C12+D12+E12+F12+G12</f>
        <v>13766.100740000002</v>
      </c>
    </row>
    <row r="13" spans="1:8" ht="20.100000000000001" customHeight="1">
      <c r="A13" s="34" t="s">
        <v>10</v>
      </c>
      <c r="B13" s="36" t="s">
        <v>12</v>
      </c>
      <c r="C13" s="22"/>
      <c r="D13" s="22"/>
      <c r="E13" s="28"/>
      <c r="F13" s="22"/>
      <c r="G13" s="22"/>
      <c r="H13" s="22"/>
    </row>
    <row r="14" spans="1:8" ht="61.5" customHeight="1">
      <c r="A14" s="38" t="s">
        <v>56</v>
      </c>
      <c r="B14" s="36"/>
      <c r="C14" s="37">
        <f t="shared" ref="C14:H14" si="1">C16+C27</f>
        <v>11247.335300000001</v>
      </c>
      <c r="D14" s="37">
        <f t="shared" si="1"/>
        <v>12105.6579</v>
      </c>
      <c r="E14" s="47">
        <f t="shared" si="1"/>
        <v>13878.171539999999</v>
      </c>
      <c r="F14" s="37">
        <f t="shared" si="1"/>
        <v>12183.468000000001</v>
      </c>
      <c r="G14" s="37">
        <f t="shared" si="1"/>
        <v>12183.468000000001</v>
      </c>
      <c r="H14" s="37">
        <f t="shared" si="1"/>
        <v>61598.100740000002</v>
      </c>
    </row>
    <row r="15" spans="1:8" ht="15.75">
      <c r="A15" s="34" t="s">
        <v>7</v>
      </c>
      <c r="B15" s="36" t="s">
        <v>12</v>
      </c>
      <c r="C15" s="22"/>
      <c r="D15" s="22"/>
      <c r="E15" s="28"/>
      <c r="F15" s="22"/>
      <c r="G15" s="22"/>
      <c r="H15" s="22"/>
    </row>
    <row r="16" spans="1:8" ht="15.75">
      <c r="A16" s="40" t="s">
        <v>8</v>
      </c>
      <c r="B16" s="36"/>
      <c r="C16" s="22">
        <f>C17+C18+C19+C20+C21+C22</f>
        <v>9785</v>
      </c>
      <c r="D16" s="22">
        <f>D23+D24+D25</f>
        <v>9763</v>
      </c>
      <c r="E16" s="28">
        <v>9428</v>
      </c>
      <c r="F16" s="22">
        <v>9428</v>
      </c>
      <c r="G16" s="22">
        <v>9428</v>
      </c>
      <c r="H16" s="22">
        <f>C16+D16+E16+F16+G16</f>
        <v>47832</v>
      </c>
    </row>
    <row r="17" spans="1:8" ht="44.25" customHeight="1">
      <c r="A17" s="41" t="s">
        <v>57</v>
      </c>
      <c r="B17" s="42" t="s">
        <v>13</v>
      </c>
      <c r="C17" s="43">
        <v>2189.9450999999999</v>
      </c>
      <c r="D17" s="43"/>
      <c r="E17" s="48"/>
      <c r="F17" s="43"/>
      <c r="G17" s="43"/>
      <c r="H17" s="43">
        <f t="shared" ref="H17:H22" si="2">C17</f>
        <v>2189.9450999999999</v>
      </c>
    </row>
    <row r="18" spans="1:8" ht="33.75" customHeight="1">
      <c r="A18" s="41" t="s">
        <v>58</v>
      </c>
      <c r="B18" s="42" t="s">
        <v>13</v>
      </c>
      <c r="C18" s="43">
        <v>561.10040000000004</v>
      </c>
      <c r="D18" s="43"/>
      <c r="E18" s="48"/>
      <c r="F18" s="43"/>
      <c r="G18" s="43"/>
      <c r="H18" s="43">
        <f t="shared" si="2"/>
        <v>561.10040000000004</v>
      </c>
    </row>
    <row r="19" spans="1:8" ht="41.25" customHeight="1">
      <c r="A19" s="41" t="s">
        <v>59</v>
      </c>
      <c r="B19" s="42" t="s">
        <v>13</v>
      </c>
      <c r="C19" s="43">
        <v>1389.91731</v>
      </c>
      <c r="D19" s="43"/>
      <c r="E19" s="48"/>
      <c r="F19" s="43"/>
      <c r="G19" s="43"/>
      <c r="H19" s="43">
        <f t="shared" si="2"/>
        <v>1389.91731</v>
      </c>
    </row>
    <row r="20" spans="1:8" ht="45.75" customHeight="1">
      <c r="A20" s="41" t="s">
        <v>60</v>
      </c>
      <c r="B20" s="42" t="s">
        <v>13</v>
      </c>
      <c r="C20" s="43">
        <v>2421.5854800000002</v>
      </c>
      <c r="D20" s="43"/>
      <c r="E20" s="48"/>
      <c r="F20" s="43"/>
      <c r="G20" s="43"/>
      <c r="H20" s="43">
        <f t="shared" si="2"/>
        <v>2421.5854800000002</v>
      </c>
    </row>
    <row r="21" spans="1:8" ht="30" customHeight="1">
      <c r="A21" s="41" t="s">
        <v>61</v>
      </c>
      <c r="B21" s="42" t="s">
        <v>13</v>
      </c>
      <c r="C21" s="43">
        <v>394.04388</v>
      </c>
      <c r="D21" s="43"/>
      <c r="E21" s="48"/>
      <c r="F21" s="43"/>
      <c r="G21" s="43"/>
      <c r="H21" s="43">
        <f t="shared" si="2"/>
        <v>394.04388</v>
      </c>
    </row>
    <row r="22" spans="1:8" ht="27.75" customHeight="1">
      <c r="A22" s="41" t="s">
        <v>62</v>
      </c>
      <c r="B22" s="42" t="s">
        <v>13</v>
      </c>
      <c r="C22" s="43">
        <v>2828.4078300000001</v>
      </c>
      <c r="D22" s="43"/>
      <c r="E22" s="48"/>
      <c r="F22" s="43"/>
      <c r="G22" s="43"/>
      <c r="H22" s="43">
        <f t="shared" si="2"/>
        <v>2828.4078300000001</v>
      </c>
    </row>
    <row r="23" spans="1:8" ht="42" customHeight="1">
      <c r="A23" s="41" t="s">
        <v>63</v>
      </c>
      <c r="B23" s="42" t="s">
        <v>50</v>
      </c>
      <c r="C23" s="43"/>
      <c r="D23" s="43">
        <v>1684.0720799999999</v>
      </c>
      <c r="E23" s="48"/>
      <c r="F23" s="43"/>
      <c r="G23" s="43"/>
      <c r="H23" s="43">
        <f>D23</f>
        <v>1684.0720799999999</v>
      </c>
    </row>
    <row r="24" spans="1:8" ht="29.25" customHeight="1">
      <c r="A24" s="44" t="s">
        <v>64</v>
      </c>
      <c r="B24" s="42" t="s">
        <v>50</v>
      </c>
      <c r="C24" s="43"/>
      <c r="D24" s="43">
        <v>6353.8997799999997</v>
      </c>
      <c r="E24" s="48"/>
      <c r="F24" s="43"/>
      <c r="G24" s="43"/>
      <c r="H24" s="43">
        <f>D24</f>
        <v>6353.8997799999997</v>
      </c>
    </row>
    <row r="25" spans="1:8" ht="34.5" customHeight="1">
      <c r="A25" s="45" t="s">
        <v>65</v>
      </c>
      <c r="B25" s="42" t="s">
        <v>50</v>
      </c>
      <c r="C25" s="43"/>
      <c r="D25" s="43">
        <v>1725.0281399999999</v>
      </c>
      <c r="E25" s="48"/>
      <c r="F25" s="43"/>
      <c r="G25" s="43"/>
      <c r="H25" s="43">
        <f>D25</f>
        <v>1725.0281399999999</v>
      </c>
    </row>
    <row r="26" spans="1:8" ht="30.75" customHeight="1">
      <c r="A26" s="55" t="s">
        <v>69</v>
      </c>
      <c r="B26" s="42" t="s">
        <v>50</v>
      </c>
      <c r="C26" s="43"/>
      <c r="D26" s="43"/>
      <c r="E26" s="48">
        <v>9428</v>
      </c>
      <c r="F26" s="43"/>
      <c r="G26" s="43"/>
      <c r="H26" s="43">
        <f>E26</f>
        <v>9428</v>
      </c>
    </row>
    <row r="27" spans="1:8" ht="15.75">
      <c r="A27" s="34" t="s">
        <v>9</v>
      </c>
      <c r="B27" s="36"/>
      <c r="C27" s="22">
        <f>C28+C29+C30+C31+C32+C33</f>
        <v>1462.3353</v>
      </c>
      <c r="D27" s="22">
        <f>D34+D35+D36+D38</f>
        <v>2342.6579000000002</v>
      </c>
      <c r="E27" s="28">
        <f>E37</f>
        <v>4450.1715400000003</v>
      </c>
      <c r="F27" s="22">
        <v>2755.4679999999998</v>
      </c>
      <c r="G27" s="22">
        <v>2755.4679999999998</v>
      </c>
      <c r="H27" s="22">
        <f>C27+D27+E27+F27+G27</f>
        <v>13766.100740000002</v>
      </c>
    </row>
    <row r="28" spans="1:8" ht="40.5" customHeight="1">
      <c r="A28" s="41" t="s">
        <v>57</v>
      </c>
      <c r="B28" s="42" t="s">
        <v>17</v>
      </c>
      <c r="C28" s="43">
        <v>327.32062000000002</v>
      </c>
      <c r="D28" s="43"/>
      <c r="E28" s="48"/>
      <c r="F28" s="43"/>
      <c r="G28" s="43"/>
      <c r="H28" s="43">
        <f t="shared" ref="H28:H33" si="3">C28</f>
        <v>327.32062000000002</v>
      </c>
    </row>
    <row r="29" spans="1:8" ht="33.75" customHeight="1">
      <c r="A29" s="41" t="s">
        <v>58</v>
      </c>
      <c r="B29" s="42" t="s">
        <v>17</v>
      </c>
      <c r="C29" s="43">
        <v>83.854349999999997</v>
      </c>
      <c r="D29" s="43"/>
      <c r="E29" s="48"/>
      <c r="F29" s="43"/>
      <c r="G29" s="43"/>
      <c r="H29" s="43">
        <f t="shared" si="3"/>
        <v>83.854349999999997</v>
      </c>
    </row>
    <row r="30" spans="1:8" ht="44.25" customHeight="1">
      <c r="A30" s="41" t="s">
        <v>59</v>
      </c>
      <c r="B30" s="42" t="s">
        <v>17</v>
      </c>
      <c r="C30" s="43">
        <v>207.72488000000001</v>
      </c>
      <c r="D30" s="43"/>
      <c r="E30" s="48"/>
      <c r="F30" s="43"/>
      <c r="G30" s="43"/>
      <c r="H30" s="43">
        <f t="shared" si="3"/>
        <v>207.72488000000001</v>
      </c>
    </row>
    <row r="31" spans="1:8" ht="41.25" customHeight="1">
      <c r="A31" s="41" t="s">
        <v>60</v>
      </c>
      <c r="B31" s="42" t="s">
        <v>17</v>
      </c>
      <c r="C31" s="43">
        <v>361.86068999999998</v>
      </c>
      <c r="D31" s="43"/>
      <c r="E31" s="48"/>
      <c r="F31" s="43"/>
      <c r="G31" s="43"/>
      <c r="H31" s="43">
        <f t="shared" si="3"/>
        <v>361.86068999999998</v>
      </c>
    </row>
    <row r="32" spans="1:8" ht="28.5" customHeight="1">
      <c r="A32" s="41" t="s">
        <v>61</v>
      </c>
      <c r="B32" s="42" t="s">
        <v>17</v>
      </c>
      <c r="C32" s="43">
        <v>58.889890000000001</v>
      </c>
      <c r="D32" s="43"/>
      <c r="E32" s="48"/>
      <c r="F32" s="43"/>
      <c r="G32" s="43"/>
      <c r="H32" s="43">
        <f t="shared" si="3"/>
        <v>58.889890000000001</v>
      </c>
    </row>
    <row r="33" spans="1:8" ht="28.5" customHeight="1">
      <c r="A33" s="41" t="s">
        <v>62</v>
      </c>
      <c r="B33" s="42" t="s">
        <v>17</v>
      </c>
      <c r="C33" s="43">
        <v>422.68486999999999</v>
      </c>
      <c r="D33" s="43"/>
      <c r="E33" s="48"/>
      <c r="F33" s="43"/>
      <c r="G33" s="43"/>
      <c r="H33" s="43">
        <f t="shared" si="3"/>
        <v>422.68486999999999</v>
      </c>
    </row>
    <row r="34" spans="1:8" ht="43.5" customHeight="1">
      <c r="A34" s="41" t="s">
        <v>63</v>
      </c>
      <c r="B34" s="42" t="s">
        <v>43</v>
      </c>
      <c r="C34" s="43"/>
      <c r="D34" s="43">
        <v>404.09759000000003</v>
      </c>
      <c r="E34" s="48"/>
      <c r="F34" s="43"/>
      <c r="G34" s="43"/>
      <c r="H34" s="43">
        <f>D34</f>
        <v>404.09759000000003</v>
      </c>
    </row>
    <row r="35" spans="1:8" ht="28.5" customHeight="1">
      <c r="A35" s="44" t="s">
        <v>64</v>
      </c>
      <c r="B35" s="42" t="s">
        <v>43</v>
      </c>
      <c r="C35" s="43"/>
      <c r="D35" s="43">
        <v>1524.6352099999999</v>
      </c>
      <c r="E35" s="48"/>
      <c r="F35" s="43"/>
      <c r="G35" s="43"/>
      <c r="H35" s="43">
        <f>D35</f>
        <v>1524.6352099999999</v>
      </c>
    </row>
    <row r="36" spans="1:8" ht="30" customHeight="1">
      <c r="A36" s="45" t="s">
        <v>65</v>
      </c>
      <c r="B36" s="42" t="s">
        <v>43</v>
      </c>
      <c r="C36" s="43"/>
      <c r="D36" s="43">
        <v>413.92509999999999</v>
      </c>
      <c r="E36" s="48"/>
      <c r="F36" s="43"/>
      <c r="G36" s="43"/>
      <c r="H36" s="43">
        <f>D36</f>
        <v>413.92509999999999</v>
      </c>
    </row>
    <row r="37" spans="1:8" ht="33" customHeight="1">
      <c r="A37" s="55" t="s">
        <v>69</v>
      </c>
      <c r="B37" s="42" t="s">
        <v>43</v>
      </c>
      <c r="C37" s="43"/>
      <c r="D37" s="43"/>
      <c r="E37" s="48">
        <v>4450.1715400000003</v>
      </c>
      <c r="F37" s="43"/>
      <c r="G37" s="43"/>
      <c r="H37" s="43">
        <f>E37</f>
        <v>4450.1715400000003</v>
      </c>
    </row>
    <row r="38" spans="1:8" ht="20.100000000000001" customHeight="1">
      <c r="A38" s="34" t="s">
        <v>10</v>
      </c>
      <c r="B38" s="42"/>
      <c r="C38" s="43"/>
      <c r="D38" s="43"/>
      <c r="E38" s="48"/>
      <c r="F38" s="43"/>
      <c r="G38" s="43"/>
      <c r="H38" s="43"/>
    </row>
    <row r="39" spans="1:8" ht="15.75">
      <c r="A39" s="39"/>
      <c r="B39" s="39"/>
      <c r="C39" s="39"/>
      <c r="D39" s="39"/>
      <c r="E39" s="39"/>
      <c r="F39" s="39"/>
      <c r="G39" s="39"/>
      <c r="H39" s="39"/>
    </row>
    <row r="40" spans="1:8" ht="15.75">
      <c r="A40" s="39"/>
      <c r="B40" s="39"/>
      <c r="C40" s="39"/>
      <c r="D40" s="39"/>
      <c r="E40" s="39"/>
      <c r="F40" s="39"/>
      <c r="G40" s="39"/>
      <c r="H40" s="39"/>
    </row>
    <row r="41" spans="1:8" ht="15.75">
      <c r="A41" s="39"/>
      <c r="B41" s="39"/>
      <c r="C41" s="39"/>
      <c r="D41" s="39"/>
      <c r="E41" s="39"/>
      <c r="F41" s="39"/>
      <c r="G41" s="39"/>
      <c r="H41" s="39"/>
    </row>
    <row r="42" spans="1:8" ht="15.75">
      <c r="A42" s="39"/>
      <c r="B42" s="39"/>
      <c r="C42" s="39"/>
      <c r="D42" s="39"/>
      <c r="E42" s="39"/>
      <c r="F42" s="39"/>
      <c r="G42" s="39"/>
      <c r="H42" s="39"/>
    </row>
    <row r="43" spans="1:8" ht="15.75">
      <c r="A43" s="39"/>
      <c r="B43" s="39"/>
      <c r="C43" s="39"/>
      <c r="D43" s="39"/>
      <c r="E43" s="39"/>
      <c r="F43" s="39"/>
      <c r="G43" s="39"/>
      <c r="H43" s="39"/>
    </row>
    <row r="44" spans="1:8" ht="15.75">
      <c r="A44" s="39"/>
      <c r="B44" s="39"/>
      <c r="C44" s="39"/>
      <c r="D44" s="39"/>
      <c r="E44" s="39"/>
      <c r="F44" s="39"/>
      <c r="G44" s="39"/>
      <c r="H44" s="39"/>
    </row>
  </sheetData>
  <mergeCells count="8">
    <mergeCell ref="C1:H1"/>
    <mergeCell ref="C2:H2"/>
    <mergeCell ref="A5:H5"/>
    <mergeCell ref="A7:A8"/>
    <mergeCell ref="B7:B8"/>
    <mergeCell ref="C7:H7"/>
    <mergeCell ref="C3:H3"/>
    <mergeCell ref="C4:H4"/>
  </mergeCells>
  <phoneticPr fontId="11" type="noConversion"/>
  <pageMargins left="0.15748031496062992" right="0.15748031496062992" top="0.98425196850393704" bottom="0.19685039370078741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3"/>
  <sheetViews>
    <sheetView view="pageBreakPreview" zoomScaleSheetLayoutView="100" workbookViewId="0">
      <selection activeCell="D14" sqref="D14"/>
    </sheetView>
  </sheetViews>
  <sheetFormatPr defaultRowHeight="13.15" customHeight="1"/>
  <cols>
    <col min="1" max="1" width="45.42578125" customWidth="1"/>
    <col min="2" max="2" width="29.42578125" customWidth="1"/>
    <col min="3" max="8" width="15.7109375" customWidth="1"/>
  </cols>
  <sheetData>
    <row r="1" spans="1:8" ht="15" customHeight="1">
      <c r="C1" s="61" t="s">
        <v>53</v>
      </c>
      <c r="D1" s="61"/>
      <c r="E1" s="61"/>
      <c r="F1" s="61"/>
      <c r="G1" s="61"/>
      <c r="H1" s="61"/>
    </row>
    <row r="2" spans="1:8" ht="15" customHeight="1">
      <c r="C2" s="61" t="s">
        <v>0</v>
      </c>
      <c r="D2" s="61"/>
      <c r="E2" s="61"/>
      <c r="F2" s="61"/>
      <c r="G2" s="61"/>
      <c r="H2" s="61"/>
    </row>
    <row r="3" spans="1:8" ht="15" customHeight="1">
      <c r="C3" s="61" t="s">
        <v>1</v>
      </c>
      <c r="D3" s="61"/>
      <c r="E3" s="61"/>
      <c r="F3" s="61"/>
      <c r="G3" s="61"/>
      <c r="H3" s="61"/>
    </row>
    <row r="4" spans="1:8" ht="15" customHeight="1">
      <c r="C4" s="61" t="s">
        <v>73</v>
      </c>
      <c r="D4" s="61"/>
      <c r="E4" s="61"/>
      <c r="F4" s="61"/>
      <c r="G4" s="61"/>
      <c r="H4" s="61"/>
    </row>
    <row r="5" spans="1:8" ht="31.15" customHeight="1">
      <c r="A5" s="60" t="s">
        <v>41</v>
      </c>
      <c r="B5" s="60"/>
      <c r="C5" s="60"/>
      <c r="D5" s="60"/>
      <c r="E5" s="60"/>
      <c r="F5" s="60"/>
      <c r="G5" s="60"/>
      <c r="H5" s="60"/>
    </row>
    <row r="6" spans="1:8" ht="14.25" customHeight="1">
      <c r="A6" s="1"/>
      <c r="B6" s="1"/>
      <c r="C6" s="1"/>
      <c r="D6" s="1"/>
      <c r="E6" s="1"/>
      <c r="F6" s="1"/>
      <c r="G6" s="1"/>
      <c r="H6" s="1"/>
    </row>
    <row r="7" spans="1:8" ht="24.75" customHeight="1">
      <c r="A7" s="65" t="s">
        <v>52</v>
      </c>
      <c r="B7" s="65" t="s">
        <v>3</v>
      </c>
      <c r="C7" s="65" t="s">
        <v>4</v>
      </c>
      <c r="D7" s="65"/>
      <c r="E7" s="65"/>
      <c r="F7" s="65"/>
      <c r="G7" s="65"/>
      <c r="H7" s="65"/>
    </row>
    <row r="8" spans="1:8" ht="24" customHeight="1">
      <c r="A8" s="65"/>
      <c r="B8" s="65"/>
      <c r="C8" s="3">
        <v>2024</v>
      </c>
      <c r="D8" s="49">
        <v>2025</v>
      </c>
      <c r="E8" s="24">
        <v>2026</v>
      </c>
      <c r="F8" s="3">
        <v>2027</v>
      </c>
      <c r="G8" s="3">
        <v>2028</v>
      </c>
      <c r="H8" s="3" t="s">
        <v>5</v>
      </c>
    </row>
    <row r="9" spans="1:8" ht="52.5" customHeight="1">
      <c r="A9" s="14" t="s">
        <v>34</v>
      </c>
      <c r="B9" s="5"/>
      <c r="C9" s="9">
        <f>C14+C40</f>
        <v>1898.7885799999999</v>
      </c>
      <c r="D9" s="50">
        <f>D14+D40</f>
        <v>6747.34501</v>
      </c>
      <c r="E9" s="25">
        <f>E14+E40+E45</f>
        <v>8285.2364999999991</v>
      </c>
      <c r="F9" s="54">
        <f>F14+F40+F45</f>
        <v>10989.4002</v>
      </c>
      <c r="G9" s="54">
        <f>G14+G40+G45</f>
        <v>11004.225119999999</v>
      </c>
      <c r="H9" s="54">
        <f>H14+H40+H45</f>
        <v>38924.995409999996</v>
      </c>
    </row>
    <row r="10" spans="1:8" ht="15.75">
      <c r="A10" s="15" t="s">
        <v>7</v>
      </c>
      <c r="B10" s="5" t="s">
        <v>12</v>
      </c>
      <c r="C10" s="7"/>
      <c r="D10" s="51"/>
      <c r="E10" s="26"/>
      <c r="F10" s="7"/>
      <c r="G10" s="7"/>
      <c r="H10" s="7"/>
    </row>
    <row r="11" spans="1:8" ht="15.75">
      <c r="A11" s="15" t="s">
        <v>8</v>
      </c>
      <c r="B11" s="5" t="s">
        <v>12</v>
      </c>
      <c r="C11" s="7"/>
      <c r="D11" s="51"/>
      <c r="E11" s="26"/>
      <c r="F11" s="7"/>
      <c r="G11" s="7"/>
      <c r="H11" s="7"/>
    </row>
    <row r="12" spans="1:8" ht="15.75">
      <c r="A12" s="16" t="s">
        <v>9</v>
      </c>
      <c r="B12" s="5"/>
      <c r="C12" s="7">
        <f>C17+C18+C28+C43</f>
        <v>1898.7885799999999</v>
      </c>
      <c r="D12" s="51">
        <f>D18</f>
        <v>6747.34501</v>
      </c>
      <c r="E12" s="26">
        <f>E18+E45</f>
        <v>8285.2364999999991</v>
      </c>
      <c r="F12" s="7">
        <f>F18</f>
        <v>10989.4002</v>
      </c>
      <c r="G12" s="7">
        <f>G18</f>
        <v>11004.225119999999</v>
      </c>
      <c r="H12" s="7">
        <f>C12+D12+E12+F12+G12</f>
        <v>38924.995409999996</v>
      </c>
    </row>
    <row r="13" spans="1:8" ht="15.75">
      <c r="A13" s="15" t="s">
        <v>10</v>
      </c>
      <c r="B13" s="5" t="s">
        <v>12</v>
      </c>
      <c r="C13" s="7"/>
      <c r="D13" s="51"/>
      <c r="E13" s="26"/>
      <c r="F13" s="7"/>
      <c r="G13" s="7"/>
      <c r="H13" s="7"/>
    </row>
    <row r="14" spans="1:8" ht="85.5" customHeight="1">
      <c r="A14" s="29" t="s">
        <v>42</v>
      </c>
      <c r="B14" s="5"/>
      <c r="C14" s="30">
        <f>C17</f>
        <v>1648.7885799999999</v>
      </c>
      <c r="D14" s="52">
        <f>D18</f>
        <v>6747.34501</v>
      </c>
      <c r="E14" s="31">
        <f>E18</f>
        <v>7585.2365</v>
      </c>
      <c r="F14" s="30">
        <f>F18</f>
        <v>10989.4002</v>
      </c>
      <c r="G14" s="30">
        <f>G18</f>
        <v>11004.225119999999</v>
      </c>
      <c r="H14" s="30">
        <f>H17+H18</f>
        <v>37974.995409999996</v>
      </c>
    </row>
    <row r="15" spans="1:8" ht="15.75">
      <c r="A15" s="15" t="s">
        <v>7</v>
      </c>
      <c r="B15" s="5" t="s">
        <v>12</v>
      </c>
      <c r="C15" s="7"/>
      <c r="D15" s="51"/>
      <c r="E15" s="26"/>
      <c r="F15" s="7"/>
      <c r="G15" s="7"/>
      <c r="H15" s="7"/>
    </row>
    <row r="16" spans="1:8" ht="15.75">
      <c r="A16" s="15" t="s">
        <v>8</v>
      </c>
      <c r="B16" s="5" t="s">
        <v>12</v>
      </c>
      <c r="C16" s="7"/>
      <c r="D16" s="51"/>
      <c r="E16" s="26"/>
      <c r="F16" s="7"/>
      <c r="G16" s="7"/>
      <c r="H16" s="7"/>
    </row>
    <row r="17" spans="1:8" ht="15.75">
      <c r="A17" s="68" t="s">
        <v>9</v>
      </c>
      <c r="B17" s="5" t="s">
        <v>16</v>
      </c>
      <c r="C17" s="7">
        <f>C20+C25</f>
        <v>1648.7885799999999</v>
      </c>
      <c r="D17" s="51">
        <v>0</v>
      </c>
      <c r="E17" s="26">
        <f>E20+E25</f>
        <v>0</v>
      </c>
      <c r="F17" s="7">
        <f>F20+F25</f>
        <v>0</v>
      </c>
      <c r="G17" s="7">
        <f>G20+G25</f>
        <v>0</v>
      </c>
      <c r="H17" s="7">
        <f>C17+D17+E17+F17</f>
        <v>1648.7885799999999</v>
      </c>
    </row>
    <row r="18" spans="1:8" ht="15.75">
      <c r="A18" s="69"/>
      <c r="B18" s="5" t="s">
        <v>44</v>
      </c>
      <c r="C18" s="7">
        <v>0</v>
      </c>
      <c r="D18" s="51">
        <f>D28+D33</f>
        <v>6747.34501</v>
      </c>
      <c r="E18" s="26">
        <f>E35</f>
        <v>7585.2365</v>
      </c>
      <c r="F18" s="7">
        <v>10989.4002</v>
      </c>
      <c r="G18" s="7">
        <v>11004.225119999999</v>
      </c>
      <c r="H18" s="7">
        <f>C18+D18+E18+F18+G18</f>
        <v>36326.206829999996</v>
      </c>
    </row>
    <row r="19" spans="1:8" ht="15.75">
      <c r="A19" s="15" t="s">
        <v>10</v>
      </c>
      <c r="B19" s="5" t="s">
        <v>12</v>
      </c>
      <c r="C19" s="7"/>
      <c r="D19" s="51"/>
      <c r="E19" s="26"/>
      <c r="F19" s="7"/>
      <c r="G19" s="7"/>
      <c r="H19" s="7"/>
    </row>
    <row r="20" spans="1:8" ht="63">
      <c r="A20" s="15" t="s">
        <v>35</v>
      </c>
      <c r="B20" s="5"/>
      <c r="C20" s="7">
        <f t="shared" ref="C20:H20" si="0">C23</f>
        <v>1648.7885799999999</v>
      </c>
      <c r="D20" s="51">
        <f t="shared" si="0"/>
        <v>0</v>
      </c>
      <c r="E20" s="26">
        <f t="shared" si="0"/>
        <v>0</v>
      </c>
      <c r="F20" s="7">
        <f t="shared" si="0"/>
        <v>0</v>
      </c>
      <c r="G20" s="7">
        <f t="shared" si="0"/>
        <v>0</v>
      </c>
      <c r="H20" s="7">
        <f t="shared" si="0"/>
        <v>1648.7885799999999</v>
      </c>
    </row>
    <row r="21" spans="1:8" ht="15.75">
      <c r="A21" s="15" t="s">
        <v>7</v>
      </c>
      <c r="B21" s="5" t="s">
        <v>12</v>
      </c>
      <c r="C21" s="7"/>
      <c r="D21" s="51"/>
      <c r="E21" s="26"/>
      <c r="F21" s="7"/>
      <c r="G21" s="7"/>
      <c r="H21" s="7"/>
    </row>
    <row r="22" spans="1:8" ht="15.75">
      <c r="A22" s="15" t="s">
        <v>8</v>
      </c>
      <c r="B22" s="5" t="s">
        <v>12</v>
      </c>
      <c r="C22" s="7"/>
      <c r="D22" s="51"/>
      <c r="E22" s="26"/>
      <c r="F22" s="7"/>
      <c r="G22" s="7"/>
      <c r="H22" s="7"/>
    </row>
    <row r="23" spans="1:8" ht="15.75">
      <c r="A23" s="15" t="s">
        <v>9</v>
      </c>
      <c r="B23" s="5" t="s">
        <v>16</v>
      </c>
      <c r="C23" s="7">
        <v>1648.7885799999999</v>
      </c>
      <c r="D23" s="51">
        <v>0</v>
      </c>
      <c r="E23" s="26">
        <v>0</v>
      </c>
      <c r="F23" s="7">
        <v>0</v>
      </c>
      <c r="G23" s="7">
        <v>0</v>
      </c>
      <c r="H23" s="7">
        <f>C23+D23+E23</f>
        <v>1648.7885799999999</v>
      </c>
    </row>
    <row r="24" spans="1:8" ht="15.75">
      <c r="A24" s="15" t="s">
        <v>10</v>
      </c>
      <c r="B24" s="5" t="s">
        <v>12</v>
      </c>
      <c r="C24" s="7"/>
      <c r="D24" s="51"/>
      <c r="E24" s="26"/>
      <c r="F24" s="7"/>
      <c r="G24" s="7"/>
      <c r="H24" s="7"/>
    </row>
    <row r="25" spans="1:8" ht="47.25">
      <c r="A25" s="15" t="s">
        <v>36</v>
      </c>
      <c r="B25" s="5"/>
      <c r="C25" s="7">
        <f t="shared" ref="C25:H25" si="1">C28</f>
        <v>0</v>
      </c>
      <c r="D25" s="51">
        <f t="shared" si="1"/>
        <v>6304.3990400000002</v>
      </c>
      <c r="E25" s="26">
        <f t="shared" si="1"/>
        <v>0</v>
      </c>
      <c r="F25" s="7">
        <f t="shared" si="1"/>
        <v>0</v>
      </c>
      <c r="G25" s="7">
        <f t="shared" si="1"/>
        <v>0</v>
      </c>
      <c r="H25" s="7">
        <f t="shared" si="1"/>
        <v>6304.3990400000002</v>
      </c>
    </row>
    <row r="26" spans="1:8" ht="15.75">
      <c r="A26" s="15" t="s">
        <v>7</v>
      </c>
      <c r="B26" s="5" t="s">
        <v>12</v>
      </c>
      <c r="C26" s="7"/>
      <c r="D26" s="51"/>
      <c r="E26" s="26"/>
      <c r="F26" s="7"/>
      <c r="G26" s="7"/>
      <c r="H26" s="7"/>
    </row>
    <row r="27" spans="1:8" ht="15.75">
      <c r="A27" s="15" t="s">
        <v>8</v>
      </c>
      <c r="B27" s="5" t="s">
        <v>12</v>
      </c>
      <c r="C27" s="7"/>
      <c r="D27" s="51"/>
      <c r="E27" s="26"/>
      <c r="F27" s="7"/>
      <c r="G27" s="7"/>
      <c r="H27" s="7"/>
    </row>
    <row r="28" spans="1:8" ht="15.75">
      <c r="A28" s="15" t="s">
        <v>9</v>
      </c>
      <c r="B28" s="5" t="s">
        <v>44</v>
      </c>
      <c r="C28" s="7">
        <v>0</v>
      </c>
      <c r="D28" s="51">
        <v>6304.3990400000002</v>
      </c>
      <c r="E28" s="26">
        <v>0</v>
      </c>
      <c r="F28" s="7">
        <v>0</v>
      </c>
      <c r="G28" s="7">
        <v>0</v>
      </c>
      <c r="H28" s="7">
        <f>C28+D28+E28</f>
        <v>6304.3990400000002</v>
      </c>
    </row>
    <row r="29" spans="1:8" ht="15.75">
      <c r="A29" s="15" t="s">
        <v>10</v>
      </c>
      <c r="B29" s="5" t="s">
        <v>12</v>
      </c>
      <c r="C29" s="7"/>
      <c r="D29" s="51"/>
      <c r="E29" s="26"/>
      <c r="F29" s="7"/>
      <c r="G29" s="7"/>
      <c r="H29" s="7"/>
    </row>
    <row r="30" spans="1:8" ht="47.25">
      <c r="A30" s="15" t="s">
        <v>51</v>
      </c>
      <c r="B30" s="5"/>
      <c r="C30" s="7">
        <f t="shared" ref="C30:H30" si="2">C33</f>
        <v>0</v>
      </c>
      <c r="D30" s="51">
        <f t="shared" si="2"/>
        <v>442.94596999999999</v>
      </c>
      <c r="E30" s="26">
        <f t="shared" si="2"/>
        <v>0</v>
      </c>
      <c r="F30" s="7">
        <f t="shared" si="2"/>
        <v>0</v>
      </c>
      <c r="G30" s="7">
        <f t="shared" si="2"/>
        <v>0</v>
      </c>
      <c r="H30" s="7">
        <f t="shared" si="2"/>
        <v>442.94596999999999</v>
      </c>
    </row>
    <row r="31" spans="1:8" ht="15.75">
      <c r="A31" s="15" t="s">
        <v>7</v>
      </c>
      <c r="B31" s="5" t="s">
        <v>12</v>
      </c>
      <c r="C31" s="7"/>
      <c r="D31" s="51"/>
      <c r="E31" s="26"/>
      <c r="F31" s="7"/>
      <c r="G31" s="7"/>
      <c r="H31" s="7"/>
    </row>
    <row r="32" spans="1:8" ht="15.75">
      <c r="A32" s="15" t="s">
        <v>8</v>
      </c>
      <c r="B32" s="5" t="s">
        <v>12</v>
      </c>
      <c r="C32" s="7"/>
      <c r="D32" s="51"/>
      <c r="E32" s="26"/>
      <c r="F32" s="7"/>
      <c r="G32" s="7"/>
      <c r="H32" s="7"/>
    </row>
    <row r="33" spans="1:8" ht="15.75">
      <c r="A33" s="15" t="s">
        <v>9</v>
      </c>
      <c r="B33" s="5" t="s">
        <v>44</v>
      </c>
      <c r="C33" s="7">
        <v>0</v>
      </c>
      <c r="D33" s="51">
        <v>442.94596999999999</v>
      </c>
      <c r="E33" s="26">
        <v>0</v>
      </c>
      <c r="F33" s="7">
        <v>0</v>
      </c>
      <c r="G33" s="7">
        <v>0</v>
      </c>
      <c r="H33" s="7">
        <f>C33+D33+E33</f>
        <v>442.94596999999999</v>
      </c>
    </row>
    <row r="34" spans="1:8" ht="15.75">
      <c r="A34" s="15" t="s">
        <v>10</v>
      </c>
      <c r="B34" s="5" t="s">
        <v>12</v>
      </c>
      <c r="C34" s="7"/>
      <c r="D34" s="51"/>
      <c r="E34" s="26"/>
      <c r="F34" s="7"/>
      <c r="G34" s="7"/>
      <c r="H34" s="7"/>
    </row>
    <row r="35" spans="1:8" ht="63">
      <c r="A35" s="15" t="s">
        <v>72</v>
      </c>
      <c r="B35" s="5"/>
      <c r="C35" s="7">
        <f t="shared" ref="C35:H35" si="3">C38</f>
        <v>0</v>
      </c>
      <c r="D35" s="51">
        <f t="shared" si="3"/>
        <v>0</v>
      </c>
      <c r="E35" s="26">
        <f t="shared" si="3"/>
        <v>7585.2365</v>
      </c>
      <c r="F35" s="7">
        <f t="shared" si="3"/>
        <v>0</v>
      </c>
      <c r="G35" s="7">
        <f t="shared" si="3"/>
        <v>0</v>
      </c>
      <c r="H35" s="7">
        <f t="shared" si="3"/>
        <v>7585.2365</v>
      </c>
    </row>
    <row r="36" spans="1:8" ht="15.75">
      <c r="A36" s="15" t="s">
        <v>7</v>
      </c>
      <c r="B36" s="5" t="s">
        <v>12</v>
      </c>
      <c r="C36" s="7"/>
      <c r="D36" s="51"/>
      <c r="E36" s="26"/>
      <c r="F36" s="7"/>
      <c r="G36" s="7"/>
      <c r="H36" s="7"/>
    </row>
    <row r="37" spans="1:8" ht="15.75">
      <c r="A37" s="15" t="s">
        <v>8</v>
      </c>
      <c r="B37" s="5" t="s">
        <v>12</v>
      </c>
      <c r="C37" s="7"/>
      <c r="D37" s="51"/>
      <c r="E37" s="26"/>
      <c r="F37" s="7"/>
      <c r="G37" s="7"/>
      <c r="H37" s="7"/>
    </row>
    <row r="38" spans="1:8" ht="15.75">
      <c r="A38" s="15" t="s">
        <v>9</v>
      </c>
      <c r="B38" s="5" t="s">
        <v>44</v>
      </c>
      <c r="C38" s="7">
        <v>0</v>
      </c>
      <c r="D38" s="51">
        <v>0</v>
      </c>
      <c r="E38" s="26">
        <v>7585.2365</v>
      </c>
      <c r="F38" s="7">
        <v>0</v>
      </c>
      <c r="G38" s="7">
        <v>0</v>
      </c>
      <c r="H38" s="7">
        <f>C38+D38+E38</f>
        <v>7585.2365</v>
      </c>
    </row>
    <row r="39" spans="1:8" ht="15.75">
      <c r="A39" s="15" t="s">
        <v>10</v>
      </c>
      <c r="B39" s="5" t="s">
        <v>12</v>
      </c>
      <c r="C39" s="7"/>
      <c r="D39" s="51"/>
      <c r="E39" s="26"/>
      <c r="F39" s="7"/>
      <c r="G39" s="7"/>
      <c r="H39" s="7"/>
    </row>
    <row r="40" spans="1:8" ht="63">
      <c r="A40" s="29" t="s">
        <v>37</v>
      </c>
      <c r="B40" s="5"/>
      <c r="C40" s="30">
        <f t="shared" ref="C40:H40" si="4">C43</f>
        <v>250</v>
      </c>
      <c r="D40" s="52">
        <f t="shared" si="4"/>
        <v>0</v>
      </c>
      <c r="E40" s="31">
        <f t="shared" si="4"/>
        <v>0</v>
      </c>
      <c r="F40" s="30">
        <f t="shared" si="4"/>
        <v>0</v>
      </c>
      <c r="G40" s="30">
        <f t="shared" si="4"/>
        <v>0</v>
      </c>
      <c r="H40" s="30">
        <f t="shared" si="4"/>
        <v>250</v>
      </c>
    </row>
    <row r="41" spans="1:8" ht="15.75">
      <c r="A41" s="15" t="s">
        <v>7</v>
      </c>
      <c r="B41" s="5" t="s">
        <v>12</v>
      </c>
      <c r="C41" s="7"/>
      <c r="D41" s="51"/>
      <c r="E41" s="26"/>
      <c r="F41" s="7"/>
      <c r="G41" s="7"/>
      <c r="H41" s="7"/>
    </row>
    <row r="42" spans="1:8" ht="15.75">
      <c r="A42" s="15" t="s">
        <v>8</v>
      </c>
      <c r="B42" s="5" t="s">
        <v>12</v>
      </c>
      <c r="C42" s="7"/>
      <c r="D42" s="51"/>
      <c r="E42" s="26"/>
      <c r="F42" s="7"/>
      <c r="G42" s="7"/>
      <c r="H42" s="7"/>
    </row>
    <row r="43" spans="1:8" ht="15.75">
      <c r="A43" s="16" t="s">
        <v>9</v>
      </c>
      <c r="B43" s="5" t="s">
        <v>15</v>
      </c>
      <c r="C43" s="7">
        <v>250</v>
      </c>
      <c r="D43" s="51">
        <v>0</v>
      </c>
      <c r="E43" s="26">
        <v>0</v>
      </c>
      <c r="F43" s="7">
        <v>0</v>
      </c>
      <c r="G43" s="7">
        <v>0</v>
      </c>
      <c r="H43" s="7">
        <f>C43+D43+E43+F43</f>
        <v>250</v>
      </c>
    </row>
    <row r="44" spans="1:8" ht="15.75">
      <c r="A44" s="15" t="s">
        <v>10</v>
      </c>
      <c r="B44" s="5" t="s">
        <v>12</v>
      </c>
      <c r="C44" s="7"/>
      <c r="D44" s="51"/>
      <c r="E44" s="26"/>
      <c r="F44" s="7"/>
      <c r="G44" s="7"/>
      <c r="H44" s="7"/>
    </row>
    <row r="45" spans="1:8" ht="78.75">
      <c r="A45" s="29" t="s">
        <v>67</v>
      </c>
      <c r="B45" s="5"/>
      <c r="C45" s="30">
        <f t="shared" ref="C45:H45" si="5">C48</f>
        <v>0</v>
      </c>
      <c r="D45" s="52">
        <f t="shared" si="5"/>
        <v>0</v>
      </c>
      <c r="E45" s="31">
        <f t="shared" si="5"/>
        <v>700</v>
      </c>
      <c r="F45" s="30">
        <f t="shared" si="5"/>
        <v>0</v>
      </c>
      <c r="G45" s="30">
        <f t="shared" si="5"/>
        <v>0</v>
      </c>
      <c r="H45" s="30">
        <f t="shared" si="5"/>
        <v>700</v>
      </c>
    </row>
    <row r="46" spans="1:8" ht="15.75">
      <c r="A46" s="15" t="s">
        <v>7</v>
      </c>
      <c r="B46" s="5" t="s">
        <v>12</v>
      </c>
      <c r="C46" s="7"/>
      <c r="D46" s="51"/>
      <c r="E46" s="26"/>
      <c r="F46" s="7"/>
      <c r="G46" s="7"/>
      <c r="H46" s="7"/>
    </row>
    <row r="47" spans="1:8" ht="15.75">
      <c r="A47" s="15" t="s">
        <v>8</v>
      </c>
      <c r="B47" s="5" t="s">
        <v>12</v>
      </c>
      <c r="C47" s="7"/>
      <c r="D47" s="51"/>
      <c r="E47" s="26"/>
      <c r="F47" s="7"/>
      <c r="G47" s="7"/>
      <c r="H47" s="7"/>
    </row>
    <row r="48" spans="1:8" ht="15.75">
      <c r="A48" s="16" t="s">
        <v>9</v>
      </c>
      <c r="B48" s="5" t="s">
        <v>68</v>
      </c>
      <c r="C48" s="7">
        <v>0</v>
      </c>
      <c r="D48" s="51">
        <v>0</v>
      </c>
      <c r="E48" s="26">
        <v>700</v>
      </c>
      <c r="F48" s="7">
        <v>0</v>
      </c>
      <c r="G48" s="7">
        <v>0</v>
      </c>
      <c r="H48" s="7">
        <f>C48+D48+E48+F48</f>
        <v>700</v>
      </c>
    </row>
    <row r="49" spans="1:8" ht="15.75">
      <c r="A49" s="15" t="s">
        <v>10</v>
      </c>
      <c r="B49" s="5" t="s">
        <v>12</v>
      </c>
      <c r="C49" s="7"/>
      <c r="D49" s="51"/>
      <c r="E49" s="26"/>
      <c r="F49" s="7"/>
      <c r="G49" s="7"/>
      <c r="H49" s="7"/>
    </row>
    <row r="50" spans="1:8" ht="15.75">
      <c r="A50" s="53"/>
      <c r="B50" s="18"/>
      <c r="C50" s="19"/>
      <c r="D50" s="19"/>
      <c r="E50" s="19"/>
      <c r="F50" s="19"/>
      <c r="G50" s="19"/>
      <c r="H50" s="19"/>
    </row>
    <row r="51" spans="1:8" ht="15.75">
      <c r="A51" s="53"/>
      <c r="B51" s="18"/>
      <c r="C51" s="19"/>
      <c r="D51" s="19"/>
      <c r="E51" s="19"/>
      <c r="F51" s="19"/>
      <c r="G51" s="19"/>
      <c r="H51" s="19"/>
    </row>
    <row r="52" spans="1:8" ht="15.75">
      <c r="A52" s="53"/>
      <c r="B52" s="18"/>
      <c r="C52" s="19"/>
      <c r="D52" s="19"/>
      <c r="E52" s="19"/>
      <c r="F52" s="19"/>
      <c r="G52" s="19"/>
      <c r="H52" s="19"/>
    </row>
    <row r="53" spans="1:8" ht="15.75">
      <c r="A53" s="53"/>
      <c r="B53" s="18"/>
      <c r="C53" s="19"/>
      <c r="D53" s="19"/>
      <c r="E53" s="19"/>
      <c r="F53" s="19"/>
      <c r="G53" s="19"/>
      <c r="H53" s="19"/>
    </row>
    <row r="54" spans="1:8" ht="15.75">
      <c r="A54" s="53"/>
      <c r="B54" s="18"/>
      <c r="C54" s="19"/>
      <c r="D54" s="19"/>
      <c r="E54" s="19"/>
      <c r="F54" s="19"/>
      <c r="G54" s="19"/>
      <c r="H54" s="19"/>
    </row>
    <row r="55" spans="1:8" ht="15.75">
      <c r="A55" s="53"/>
      <c r="B55" s="18"/>
      <c r="C55" s="19"/>
      <c r="D55" s="19"/>
      <c r="E55" s="19"/>
      <c r="F55" s="19"/>
      <c r="G55" s="19"/>
      <c r="H55" s="19"/>
    </row>
    <row r="56" spans="1:8" ht="15.75">
      <c r="A56" s="53"/>
      <c r="B56" s="18"/>
      <c r="C56" s="19"/>
      <c r="D56" s="19"/>
      <c r="E56" s="19"/>
      <c r="F56" s="19"/>
      <c r="G56" s="19"/>
      <c r="H56" s="19"/>
    </row>
    <row r="57" spans="1:8" ht="15.75">
      <c r="A57" s="17"/>
      <c r="B57" s="20"/>
      <c r="C57" s="21"/>
      <c r="D57" s="21"/>
      <c r="E57" s="21"/>
      <c r="F57" s="21"/>
      <c r="G57" s="21"/>
      <c r="H57" s="21"/>
    </row>
    <row r="58" spans="1:8" ht="15.75">
      <c r="A58" s="13"/>
      <c r="B58" s="13"/>
      <c r="C58" s="13"/>
      <c r="D58" s="13"/>
      <c r="E58" s="13"/>
      <c r="F58" s="13"/>
      <c r="G58" s="13"/>
      <c r="H58" s="13"/>
    </row>
    <row r="59" spans="1:8" ht="15.75">
      <c r="A59" s="13"/>
      <c r="B59" s="13"/>
      <c r="C59" s="13"/>
      <c r="D59" s="13"/>
      <c r="E59" s="13"/>
      <c r="F59" s="13"/>
      <c r="G59" s="13"/>
      <c r="H59" s="13"/>
    </row>
    <row r="60" spans="1:8" ht="15.75">
      <c r="A60" s="13"/>
      <c r="B60" s="13"/>
      <c r="C60" s="13"/>
      <c r="D60" s="13"/>
      <c r="E60" s="13"/>
      <c r="F60" s="13"/>
      <c r="G60" s="13"/>
      <c r="H60" s="13"/>
    </row>
    <row r="61" spans="1:8" ht="15.75">
      <c r="A61" s="13"/>
      <c r="B61" s="13"/>
      <c r="C61" s="13"/>
      <c r="D61" s="13"/>
      <c r="E61" s="13"/>
      <c r="F61" s="13"/>
      <c r="G61" s="13"/>
      <c r="H61" s="13"/>
    </row>
    <row r="62" spans="1:8" ht="15.75">
      <c r="A62" s="13"/>
      <c r="B62" s="13"/>
      <c r="C62" s="13"/>
      <c r="D62" s="13"/>
      <c r="E62" s="13"/>
      <c r="F62" s="13"/>
      <c r="G62" s="13"/>
      <c r="H62" s="13"/>
    </row>
    <row r="63" spans="1:8" ht="15.75">
      <c r="A63" s="13"/>
      <c r="B63" s="13"/>
      <c r="C63" s="13"/>
      <c r="D63" s="13"/>
      <c r="E63" s="13"/>
      <c r="F63" s="13"/>
      <c r="G63" s="13"/>
      <c r="H63" s="13"/>
    </row>
  </sheetData>
  <mergeCells count="9">
    <mergeCell ref="A17:A18"/>
    <mergeCell ref="A5:H5"/>
    <mergeCell ref="A7:A8"/>
    <mergeCell ref="B7:B8"/>
    <mergeCell ref="C7:H7"/>
    <mergeCell ref="C1:H1"/>
    <mergeCell ref="C2:H2"/>
    <mergeCell ref="C3:H3"/>
    <mergeCell ref="C4:H4"/>
  </mergeCells>
  <phoneticPr fontId="0" type="noConversion"/>
  <printOptions horizontalCentered="1"/>
  <pageMargins left="0.19685039370078741" right="0.19685039370078741" top="0.98425196850393704" bottom="0.19685039370078741" header="0.51181102362204722" footer="0.51181102362204722"/>
  <pageSetup paperSize="9" scale="86" fitToWidth="0" fitToHeight="0" orientation="landscape" useFirstPageNumber="1" r:id="rId1"/>
  <rowBreaks count="2" manualBreakCount="2">
    <brk id="25" max="7" man="1"/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прил.2</vt:lpstr>
      <vt:lpstr>прил.3</vt:lpstr>
      <vt:lpstr>прил.4.</vt:lpstr>
      <vt:lpstr>прил.4.!Область_печати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12</cp:revision>
  <cp:lastPrinted>2026-04-23T10:29:39Z</cp:lastPrinted>
  <dcterms:created xsi:type="dcterms:W3CDTF">2023-10-20T10:21:00Z</dcterms:created>
  <dcterms:modified xsi:type="dcterms:W3CDTF">2026-05-12T10:41:10Z</dcterms:modified>
  <cp:version>730895</cp:version>
</cp:coreProperties>
</file>