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Реестр" sheetId="1" r:id="rId1"/>
    <sheet name="Перечень" sheetId="2" r:id="rId2"/>
    <sheet name="РО" sheetId="3" r:id="rId3"/>
  </sheet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T19" i="2"/>
  <c r="S19" i="2"/>
  <c r="T18" i="2"/>
  <c r="S18" i="2"/>
  <c r="T17" i="2"/>
  <c r="S17" i="2"/>
  <c r="S16" i="2" s="1"/>
  <c r="U16" i="2"/>
  <c r="T16" i="2"/>
  <c r="R16" i="2"/>
  <c r="Q16" i="2"/>
  <c r="P16" i="2"/>
  <c r="K16" i="2"/>
  <c r="J16" i="2"/>
  <c r="I16" i="2"/>
  <c r="H16" i="2"/>
  <c r="T15" i="2"/>
  <c r="S15" i="2"/>
  <c r="U14" i="2"/>
  <c r="S14" i="2"/>
  <c r="R14" i="2"/>
  <c r="Q14" i="2"/>
  <c r="P14" i="2"/>
  <c r="K14" i="2"/>
  <c r="J14" i="2"/>
  <c r="I14" i="2"/>
  <c r="H14" i="2"/>
  <c r="T14" i="2" s="1"/>
  <c r="AB19" i="1"/>
  <c r="C19" i="1" s="1"/>
  <c r="AB18" i="1"/>
  <c r="C18" i="1" s="1"/>
  <c r="F17" i="1"/>
  <c r="AB17" i="1" s="1"/>
  <c r="AD16" i="1"/>
  <c r="AC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AB15" i="1"/>
  <c r="AB14" i="1" s="1"/>
  <c r="AD14" i="1"/>
  <c r="AC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1" i="3"/>
  <c r="AB16" i="1" l="1"/>
  <c r="F16" i="1"/>
  <c r="C17" i="1"/>
  <c r="C16" i="1" s="1"/>
  <c r="C15" i="1"/>
  <c r="C14" i="1" s="1"/>
</calcChain>
</file>

<file path=xl/sharedStrings.xml><?xml version="1.0" encoding="utf-8"?>
<sst xmlns="http://schemas.openxmlformats.org/spreadsheetml/2006/main" count="171" uniqueCount="89">
  <si>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</si>
  <si>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</si>
  <si>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</si>
  <si>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</si>
  <si>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</si>
  <si>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</si>
  <si>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</si>
  <si>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</si>
  <si>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</si>
  <si>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</si>
  <si>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</si>
  <si>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</si>
  <si>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</si>
  <si>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</si>
  <si>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</si>
  <si>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</si>
  <si>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</si>
  <si>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</si>
  <si>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</si>
  <si>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</si>
  <si>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</si>
  <si>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</si>
  <si>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</si>
  <si>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</si>
  <si>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</si>
  <si>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</si>
  <si>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</si>
  <si>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</si>
  <si>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</si>
  <si>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</si>
  <si>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</si>
  <si>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</si>
  <si>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</si>
  <si>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</si>
  <si>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</si>
  <si>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</si>
  <si>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Радужный г, 3-й кв-л, 29</t>
  </si>
  <si>
    <t>Итого по ЗАТО город Радужный на 2023 год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</si>
  <si>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</si>
  <si>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</si>
  <si>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</si>
  <si>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</si>
  <si>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</si>
  <si>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</si>
  <si>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</si>
  <si>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         дату утверждения краткосрочного плана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</si>
  <si>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</si>
  <si>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</si>
  <si>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</si>
  <si>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</si>
  <si>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</si>
  <si>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</si>
  <si>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</si>
  <si>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</si>
  <si>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</si>
  <si>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          помещений, находящихся в собственности граждан</t>
  </si>
  <si>
    <t>чел.</t>
  </si>
  <si>
    <t>руб./кв.м</t>
  </si>
  <si>
    <t>РО</t>
  </si>
  <si>
    <t>УК</t>
  </si>
  <si>
    <t>МУП "ЖКХ" ЗАТО г. Радужный</t>
  </si>
  <si>
    <t>Ж/б панели</t>
  </si>
  <si>
    <t>5</t>
  </si>
  <si>
    <t>4</t>
  </si>
  <si>
    <t>МУП "ЖКХ" ЗАТО г. Радужный </t>
  </si>
  <si>
    <t xml:space="preserve">Источники финансирования </t>
  </si>
  <si>
    <t>Объем финансирования по 2023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</si>
  <si>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</si>
  <si>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</si>
  <si>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</si>
  <si>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</si>
  <si>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</si>
  <si>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Радужный г, 1-й кв-л, 12А</t>
  </si>
  <si>
    <t>Радужный г, 1-й кв-л, 6</t>
  </si>
  <si>
    <t>-</t>
  </si>
  <si>
    <t>Радужный г, 1-й кв-л, 24</t>
  </si>
  <si>
    <t>Панельные</t>
  </si>
  <si>
    <t>Итого по ЗАТО город Радужный на 2024 год</t>
  </si>
  <si>
    <t>Объем финансирования по 2024 г., руб.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</si>
  <si>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ЗАТО города Радужный на 2023-2025 годы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</si>
  <si>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2023 -2025 годы</t>
  </si>
  <si>
    <t>Приложение</t>
  </si>
  <si>
    <t>Таблица №1</t>
  </si>
  <si>
    <t>Ольга Игоревна Мазурова,</t>
  </si>
  <si>
    <t>8(49254) 3 40 97</t>
  </si>
  <si>
    <t>Таблица № 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</si>
  <si>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от  11.10.2023 № 1337)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</si>
  <si>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от11.10.2023 № 1337)</t>
  </si>
  <si>
    <t>к постановлению администрации ЗАТО г.Радужный Владимирской области от от 11.10.2023 № 1337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</si>
</sst>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7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1" fillId="0" borderId="5" xfId="1" applyNumberFormat="1" applyFont="1" applyFill="1" applyBorder="1" applyAlignment="1">
      <alignment horizontal="center" vertical="center" wrapText="1"/>
    </xf>
    <xf numFmtId="4" fontId="1" fillId="0" borderId="6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4" fontId="8" fillId="0" borderId="1" xfId="2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4" fontId="13" fillId="0" borderId="1" xfId="0" applyNumberFormat="1" applyFont="1" applyFill="1" applyBorder="1"/>
    <xf numFmtId="3" fontId="13" fillId="0" borderId="1" xfId="0" applyNumberFormat="1" applyFont="1" applyFill="1" applyBorder="1"/>
    <xf numFmtId="0" fontId="13" fillId="0" borderId="1" xfId="0" applyFont="1" applyFill="1" applyBorder="1" applyAlignment="1">
      <alignment horizontal="center" wrapText="1"/>
    </xf>
    <xf numFmtId="4" fontId="14" fillId="0" borderId="1" xfId="0" applyNumberFormat="1" applyFont="1" applyFill="1" applyBorder="1"/>
    <xf numFmtId="4" fontId="13" fillId="0" borderId="1" xfId="1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6" fillId="0" borderId="0" xfId="0" applyFont="1" applyFill="1"/>
    <xf numFmtId="0" fontId="13" fillId="0" borderId="0" xfId="0" applyFont="1" applyFill="1"/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2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wrapText="1"/>
    </xf>
    <xf numFmtId="1" fontId="13" fillId="0" borderId="4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" fontId="13" fillId="0" borderId="0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vertical="center" wrapText="1"/>
    </xf>
    <xf numFmtId="4" fontId="17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9" fillId="0" borderId="1" xfId="0" applyNumberFormat="1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textRotation="90" wrapText="1"/>
    </xf>
    <xf numFmtId="4" fontId="9" fillId="0" borderId="1" xfId="0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2" fontId="17" fillId="0" borderId="1" xfId="0" applyNumberFormat="1" applyFont="1" applyFill="1" applyBorder="1" applyAlignment="1">
      <alignment horizontal="center" vertical="center" textRotation="90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textRotation="90" wrapText="1"/>
    </xf>
    <xf numFmtId="0" fontId="17" fillId="0" borderId="5" xfId="1" applyFont="1" applyFill="1" applyBorder="1" applyAlignment="1">
      <alignment horizontal="center" vertical="center" textRotation="90" wrapText="1"/>
    </xf>
    <xf numFmtId="0" fontId="17" fillId="0" borderId="6" xfId="1" applyFont="1" applyFill="1" applyBorder="1" applyAlignment="1">
      <alignment horizontal="center" vertical="center" textRotation="90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7" fillId="0" borderId="5" xfId="1" applyNumberFormat="1" applyFont="1" applyFill="1" applyBorder="1" applyAlignment="1">
      <alignment horizontal="center" vertical="center" wrapText="1"/>
    </xf>
    <xf numFmtId="4" fontId="17" fillId="0" borderId="6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textRotation="90" wrapText="1"/>
    </xf>
    <xf numFmtId="4" fontId="9" fillId="0" borderId="5" xfId="1" applyNumberFormat="1" applyFont="1" applyFill="1" applyBorder="1" applyAlignment="1">
      <alignment horizontal="center" vertical="center" textRotation="90" wrapText="1"/>
    </xf>
    <xf numFmtId="4" fontId="9" fillId="0" borderId="6" xfId="1" applyNumberFormat="1" applyFont="1" applyFill="1" applyBorder="1" applyAlignment="1">
      <alignment horizontal="center" vertical="center" textRotation="90" wrapText="1"/>
    </xf>
    <xf numFmtId="0" fontId="1" fillId="0" borderId="2" xfId="1" applyFont="1" applyFill="1" applyBorder="1" applyAlignment="1">
      <alignment horizontal="center" vertical="center" textRotation="90" wrapText="1"/>
    </xf>
    <xf numFmtId="0" fontId="1" fillId="0" borderId="6" xfId="1" applyFont="1" applyFill="1" applyBorder="1" applyAlignment="1">
      <alignment horizontal="center" vertical="center" textRotation="90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textRotation="90" wrapText="1"/>
    </xf>
    <xf numFmtId="0" fontId="1" fillId="0" borderId="2" xfId="1" applyFont="1" applyFill="1" applyBorder="1" applyAlignment="1">
      <alignment horizontal="center" textRotation="90" wrapText="1"/>
    </xf>
    <xf numFmtId="0" fontId="1" fillId="0" borderId="5" xfId="1" applyFont="1" applyFill="1" applyBorder="1" applyAlignment="1">
      <alignment horizontal="center" textRotation="90" wrapText="1"/>
    </xf>
    <xf numFmtId="0" fontId="1" fillId="0" borderId="6" xfId="1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 vertical="top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tabSelected="1" topLeftCell="X1" zoomScale="60" zoomScaleNormal="60" workbookViewId="0">
      <selection activeCell="AL10" sqref="AL10"/>
    </sheetView>
  </sheetViews>
  <sheetFormatPr defaultRowHeight="15" x14ac:dyDescent="0.25"/>
  <cols>
    <col min="1" max="1" width="9.28515625" style="6" bestFit="1" customWidth="1"/>
    <col min="2" max="2" width="53.7109375" style="6" customWidth="1"/>
    <col min="3" max="3" width="28.7109375" style="6" customWidth="1"/>
    <col min="4" max="4" width="27.85546875" style="6" customWidth="1"/>
    <col min="5" max="5" width="22.28515625" style="6" customWidth="1"/>
    <col min="6" max="6" width="24.42578125" style="6" customWidth="1"/>
    <col min="7" max="7" width="20.140625" style="6" customWidth="1"/>
    <col min="8" max="8" width="16.5703125" style="6" customWidth="1"/>
    <col min="9" max="9" width="14.42578125" style="6" customWidth="1"/>
    <col min="10" max="10" width="15.85546875" style="6" customWidth="1"/>
    <col min="11" max="11" width="19.42578125" style="6" customWidth="1"/>
    <col min="12" max="12" width="17.5703125" style="6" customWidth="1"/>
    <col min="13" max="13" width="19.28515625" style="6" customWidth="1"/>
    <col min="14" max="14" width="16.85546875" style="6" customWidth="1"/>
    <col min="15" max="15" width="19.5703125" style="6" customWidth="1"/>
    <col min="16" max="16" width="15.140625" style="6" customWidth="1"/>
    <col min="17" max="17" width="18.28515625" style="6" customWidth="1"/>
    <col min="18" max="18" width="9.28515625" style="6" customWidth="1"/>
    <col min="19" max="19" width="16.42578125" style="6" customWidth="1"/>
    <col min="20" max="20" width="22.5703125" style="6" customWidth="1"/>
    <col min="21" max="21" width="19" style="6" customWidth="1"/>
    <col min="22" max="24" width="9.28515625" style="6" customWidth="1"/>
    <col min="25" max="25" width="22.140625" style="6" customWidth="1"/>
    <col min="26" max="26" width="29.5703125" style="6" customWidth="1"/>
    <col min="27" max="27" width="9.28515625" style="6" customWidth="1"/>
    <col min="28" max="28" width="21.5703125" style="6" customWidth="1"/>
    <col min="29" max="29" width="18.140625" style="6" customWidth="1"/>
    <col min="30" max="30" width="17" style="6" customWidth="1"/>
    <col min="31" max="31" width="13.42578125" style="6" customWidth="1"/>
    <col min="32" max="33" width="14" style="6" customWidth="1"/>
    <col min="34" max="16384" width="9.140625" style="6"/>
  </cols>
  <sheetData>
    <row r="1" spans="1:33" ht="35.25" x14ac:dyDescent="0.5">
      <c r="AB1" s="66" t="s">
        <v>81</v>
      </c>
      <c r="AC1" s="66"/>
      <c r="AD1" s="66"/>
      <c r="AE1" s="66"/>
      <c r="AF1" s="66"/>
      <c r="AG1" s="66"/>
    </row>
    <row r="2" spans="1:33" ht="140.25" customHeight="1" x14ac:dyDescent="0.25">
      <c r="AB2" s="67" t="s">
        <v>88</v>
      </c>
      <c r="AC2" s="67"/>
      <c r="AD2" s="67"/>
      <c r="AE2" s="67"/>
      <c r="AF2" s="67"/>
      <c r="AG2" s="67"/>
    </row>
    <row r="5" spans="1:33" ht="170.25" customHeight="1" x14ac:dyDescent="0.25">
      <c r="A5" s="65" t="s">
        <v>80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26.25" x14ac:dyDescent="0.25">
      <c r="A6" s="56" t="s">
        <v>0</v>
      </c>
      <c r="B6" s="56" t="s">
        <v>1</v>
      </c>
      <c r="C6" s="58" t="s">
        <v>2</v>
      </c>
      <c r="D6" s="59" t="s">
        <v>3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60" t="s">
        <v>4</v>
      </c>
      <c r="U6" s="60"/>
      <c r="V6" s="60"/>
      <c r="W6" s="60"/>
      <c r="X6" s="60"/>
      <c r="Y6" s="60"/>
      <c r="Z6" s="60"/>
      <c r="AA6" s="60"/>
      <c r="AB6" s="60"/>
      <c r="AC6" s="60"/>
      <c r="AD6" s="60"/>
      <c r="AE6" s="70" t="s">
        <v>5</v>
      </c>
      <c r="AF6" s="70" t="s">
        <v>6</v>
      </c>
      <c r="AG6" s="70" t="s">
        <v>7</v>
      </c>
    </row>
    <row r="7" spans="1:33" ht="20.25" x14ac:dyDescent="0.25">
      <c r="A7" s="56"/>
      <c r="B7" s="56"/>
      <c r="C7" s="58"/>
      <c r="D7" s="59" t="s">
        <v>8</v>
      </c>
      <c r="E7" s="59"/>
      <c r="F7" s="59"/>
      <c r="G7" s="59"/>
      <c r="H7" s="59"/>
      <c r="I7" s="59"/>
      <c r="J7" s="56" t="s">
        <v>9</v>
      </c>
      <c r="K7" s="56"/>
      <c r="L7" s="56" t="s">
        <v>10</v>
      </c>
      <c r="M7" s="56"/>
      <c r="N7" s="56" t="s">
        <v>11</v>
      </c>
      <c r="O7" s="56"/>
      <c r="P7" s="56" t="s">
        <v>12</v>
      </c>
      <c r="Q7" s="56"/>
      <c r="R7" s="56" t="s">
        <v>13</v>
      </c>
      <c r="S7" s="56"/>
      <c r="T7" s="71" t="s">
        <v>14</v>
      </c>
      <c r="U7" s="62" t="s">
        <v>15</v>
      </c>
      <c r="V7" s="61" t="s">
        <v>16</v>
      </c>
      <c r="W7" s="62" t="s">
        <v>17</v>
      </c>
      <c r="X7" s="62" t="s">
        <v>18</v>
      </c>
      <c r="Y7" s="62" t="s">
        <v>19</v>
      </c>
      <c r="Z7" s="62" t="s">
        <v>20</v>
      </c>
      <c r="AA7" s="62" t="s">
        <v>21</v>
      </c>
      <c r="AB7" s="62" t="s">
        <v>22</v>
      </c>
      <c r="AC7" s="64" t="s">
        <v>23</v>
      </c>
      <c r="AD7" s="62" t="s">
        <v>24</v>
      </c>
      <c r="AE7" s="70"/>
      <c r="AF7" s="70"/>
      <c r="AG7" s="70"/>
    </row>
    <row r="8" spans="1:33" x14ac:dyDescent="0.25">
      <c r="A8" s="56"/>
      <c r="B8" s="56"/>
      <c r="C8" s="58"/>
      <c r="D8" s="63" t="s">
        <v>25</v>
      </c>
      <c r="E8" s="63" t="s">
        <v>26</v>
      </c>
      <c r="F8" s="63" t="s">
        <v>27</v>
      </c>
      <c r="G8" s="63" t="s">
        <v>28</v>
      </c>
      <c r="H8" s="63" t="s">
        <v>29</v>
      </c>
      <c r="I8" s="63" t="s">
        <v>30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71"/>
      <c r="U8" s="62"/>
      <c r="V8" s="61"/>
      <c r="W8" s="62"/>
      <c r="X8" s="62"/>
      <c r="Y8" s="62"/>
      <c r="Z8" s="62"/>
      <c r="AA8" s="62"/>
      <c r="AB8" s="62"/>
      <c r="AC8" s="64"/>
      <c r="AD8" s="62"/>
      <c r="AE8" s="70"/>
      <c r="AF8" s="70"/>
      <c r="AG8" s="70"/>
    </row>
    <row r="9" spans="1:33" x14ac:dyDescent="0.25">
      <c r="A9" s="56"/>
      <c r="B9" s="56"/>
      <c r="C9" s="58"/>
      <c r="D9" s="63"/>
      <c r="E9" s="63"/>
      <c r="F9" s="63"/>
      <c r="G9" s="63"/>
      <c r="H9" s="63"/>
      <c r="I9" s="63"/>
      <c r="J9" s="56"/>
      <c r="K9" s="56"/>
      <c r="L9" s="56"/>
      <c r="M9" s="56"/>
      <c r="N9" s="56"/>
      <c r="O9" s="56"/>
      <c r="P9" s="56"/>
      <c r="Q9" s="56"/>
      <c r="R9" s="56"/>
      <c r="S9" s="56"/>
      <c r="T9" s="71"/>
      <c r="U9" s="62"/>
      <c r="V9" s="61"/>
      <c r="W9" s="62"/>
      <c r="X9" s="62"/>
      <c r="Y9" s="62"/>
      <c r="Z9" s="62"/>
      <c r="AA9" s="62"/>
      <c r="AB9" s="62"/>
      <c r="AC9" s="64"/>
      <c r="AD9" s="62"/>
      <c r="AE9" s="70"/>
      <c r="AF9" s="70"/>
      <c r="AG9" s="70"/>
    </row>
    <row r="10" spans="1:33" x14ac:dyDescent="0.25">
      <c r="A10" s="56"/>
      <c r="B10" s="56"/>
      <c r="C10" s="58"/>
      <c r="D10" s="63"/>
      <c r="E10" s="63"/>
      <c r="F10" s="63"/>
      <c r="G10" s="63"/>
      <c r="H10" s="63"/>
      <c r="I10" s="63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71"/>
      <c r="U10" s="62"/>
      <c r="V10" s="61"/>
      <c r="W10" s="62"/>
      <c r="X10" s="62"/>
      <c r="Y10" s="62"/>
      <c r="Z10" s="62"/>
      <c r="AA10" s="62"/>
      <c r="AB10" s="62"/>
      <c r="AC10" s="64"/>
      <c r="AD10" s="62"/>
      <c r="AE10" s="70"/>
      <c r="AF10" s="70"/>
      <c r="AG10" s="70"/>
    </row>
    <row r="11" spans="1:33" ht="152.25" customHeight="1" x14ac:dyDescent="0.25">
      <c r="A11" s="56"/>
      <c r="B11" s="56"/>
      <c r="C11" s="58"/>
      <c r="D11" s="63"/>
      <c r="E11" s="63"/>
      <c r="F11" s="63"/>
      <c r="G11" s="63"/>
      <c r="H11" s="63"/>
      <c r="I11" s="63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71"/>
      <c r="U11" s="62"/>
      <c r="V11" s="61"/>
      <c r="W11" s="62"/>
      <c r="X11" s="62"/>
      <c r="Y11" s="62"/>
      <c r="Z11" s="62"/>
      <c r="AA11" s="62"/>
      <c r="AB11" s="62"/>
      <c r="AC11" s="64"/>
      <c r="AD11" s="62"/>
      <c r="AE11" s="70"/>
      <c r="AF11" s="70"/>
      <c r="AG11" s="70"/>
    </row>
    <row r="12" spans="1:33" ht="20.25" x14ac:dyDescent="0.25">
      <c r="A12" s="57"/>
      <c r="B12" s="57"/>
      <c r="C12" s="20" t="s">
        <v>31</v>
      </c>
      <c r="D12" s="20" t="s">
        <v>31</v>
      </c>
      <c r="E12" s="20" t="s">
        <v>31</v>
      </c>
      <c r="F12" s="20" t="s">
        <v>31</v>
      </c>
      <c r="G12" s="20" t="s">
        <v>31</v>
      </c>
      <c r="H12" s="20" t="s">
        <v>31</v>
      </c>
      <c r="I12" s="20" t="s">
        <v>31</v>
      </c>
      <c r="J12" s="16" t="s">
        <v>32</v>
      </c>
      <c r="K12" s="16" t="s">
        <v>31</v>
      </c>
      <c r="L12" s="16" t="s">
        <v>33</v>
      </c>
      <c r="M12" s="16" t="s">
        <v>31</v>
      </c>
      <c r="N12" s="16" t="s">
        <v>33</v>
      </c>
      <c r="O12" s="16" t="s">
        <v>31</v>
      </c>
      <c r="P12" s="16" t="s">
        <v>33</v>
      </c>
      <c r="Q12" s="16" t="s">
        <v>31</v>
      </c>
      <c r="R12" s="16" t="s">
        <v>34</v>
      </c>
      <c r="S12" s="16" t="s">
        <v>31</v>
      </c>
      <c r="T12" s="16" t="s">
        <v>31</v>
      </c>
      <c r="U12" s="21" t="s">
        <v>31</v>
      </c>
      <c r="V12" s="16" t="s">
        <v>31</v>
      </c>
      <c r="W12" s="16" t="s">
        <v>31</v>
      </c>
      <c r="X12" s="20" t="s">
        <v>31</v>
      </c>
      <c r="Y12" s="16" t="s">
        <v>31</v>
      </c>
      <c r="Z12" s="16" t="s">
        <v>31</v>
      </c>
      <c r="AA12" s="16" t="s">
        <v>31</v>
      </c>
      <c r="AB12" s="16" t="s">
        <v>31</v>
      </c>
      <c r="AC12" s="20" t="s">
        <v>31</v>
      </c>
      <c r="AD12" s="16" t="s">
        <v>31</v>
      </c>
      <c r="AE12" s="70"/>
      <c r="AF12" s="70"/>
      <c r="AG12" s="70"/>
    </row>
    <row r="13" spans="1:33" ht="23.25" x14ac:dyDescent="0.2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39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7">
        <v>16</v>
      </c>
      <c r="Q13" s="7">
        <v>17</v>
      </c>
      <c r="R13" s="7">
        <v>18</v>
      </c>
      <c r="S13" s="7">
        <v>19</v>
      </c>
      <c r="T13" s="7">
        <v>20</v>
      </c>
      <c r="U13" s="7">
        <v>21</v>
      </c>
      <c r="V13" s="7">
        <v>22</v>
      </c>
      <c r="W13" s="7">
        <v>23</v>
      </c>
      <c r="X13" s="7">
        <v>24</v>
      </c>
      <c r="Y13" s="7">
        <v>25</v>
      </c>
      <c r="Z13" s="7">
        <v>26</v>
      </c>
      <c r="AA13" s="7">
        <v>27</v>
      </c>
      <c r="AB13" s="7">
        <v>28</v>
      </c>
      <c r="AC13" s="7">
        <v>29</v>
      </c>
      <c r="AD13" s="7">
        <v>30</v>
      </c>
      <c r="AE13" s="7">
        <v>31</v>
      </c>
      <c r="AF13" s="7">
        <v>32</v>
      </c>
      <c r="AG13" s="7">
        <v>33</v>
      </c>
    </row>
    <row r="14" spans="1:33" ht="52.5" customHeight="1" x14ac:dyDescent="0.4">
      <c r="A14" s="68" t="s">
        <v>37</v>
      </c>
      <c r="B14" s="69"/>
      <c r="C14" s="37">
        <f t="shared" ref="C14:AD14" si="0">SUM(C15:C15)</f>
        <v>11461910.719999999</v>
      </c>
      <c r="D14" s="30">
        <f t="shared" si="0"/>
        <v>805756.75</v>
      </c>
      <c r="E14" s="30">
        <f t="shared" si="0"/>
        <v>2076940.73</v>
      </c>
      <c r="F14" s="30">
        <f t="shared" si="0"/>
        <v>5529366.1399999997</v>
      </c>
      <c r="G14" s="30">
        <f t="shared" si="0"/>
        <v>1252607.33</v>
      </c>
      <c r="H14" s="14">
        <f t="shared" si="0"/>
        <v>1557094</v>
      </c>
      <c r="I14" s="14">
        <f t="shared" si="0"/>
        <v>0</v>
      </c>
      <c r="J14" s="15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30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  <c r="T14" s="14">
        <f t="shared" si="0"/>
        <v>0</v>
      </c>
      <c r="U14" s="14">
        <f t="shared" si="0"/>
        <v>0</v>
      </c>
      <c r="V14" s="14">
        <f t="shared" si="0"/>
        <v>0</v>
      </c>
      <c r="W14" s="14">
        <f t="shared" si="0"/>
        <v>0</v>
      </c>
      <c r="X14" s="14">
        <f t="shared" si="0"/>
        <v>0</v>
      </c>
      <c r="Y14" s="14">
        <f t="shared" si="0"/>
        <v>0</v>
      </c>
      <c r="Z14" s="14">
        <f t="shared" si="0"/>
        <v>0</v>
      </c>
      <c r="AA14" s="14">
        <f t="shared" si="0"/>
        <v>0</v>
      </c>
      <c r="AB14" s="30">
        <f t="shared" si="0"/>
        <v>240145.77</v>
      </c>
      <c r="AC14" s="30">
        <f t="shared" si="0"/>
        <v>0</v>
      </c>
      <c r="AD14" s="14">
        <f t="shared" si="0"/>
        <v>0</v>
      </c>
      <c r="AE14" s="39" t="s">
        <v>35</v>
      </c>
      <c r="AF14" s="39" t="s">
        <v>35</v>
      </c>
      <c r="AG14" s="39" t="s">
        <v>35</v>
      </c>
    </row>
    <row r="15" spans="1:33" ht="26.25" x14ac:dyDescent="0.4">
      <c r="A15" s="43">
        <v>1</v>
      </c>
      <c r="B15" s="44" t="s">
        <v>75</v>
      </c>
      <c r="C15" s="30">
        <f t="shared" ref="C15" si="1">D15+E15+F15+G15+H15+I15+K15+M15+O15+Q15+S15+T15+U15+V15+W15+X15+Y15+Z15+AA15+AB15+AC15+AD15</f>
        <v>11461910.719999999</v>
      </c>
      <c r="D15" s="31">
        <v>805756.75</v>
      </c>
      <c r="E15" s="31">
        <v>2076940.73</v>
      </c>
      <c r="F15" s="31">
        <v>5529366.1399999997</v>
      </c>
      <c r="G15" s="31">
        <v>1252607.33</v>
      </c>
      <c r="H15" s="17">
        <v>1557094</v>
      </c>
      <c r="I15" s="17">
        <v>0</v>
      </c>
      <c r="J15" s="18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31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31">
        <f t="shared" ref="AB15" si="2">ROUND(M15*2.14%,2)+ROUND(D15*2.14%,2)+ROUND(E15*2.14%,2)+ROUND(F15*2.14%,2)+ROUND(G15*2.14%,2)+ROUND(H15*2.14%,2)+ROUND(I15*2.14%,2)+ROUND(K15*2.14%,2)+ROUND(O15*2.14%,2)+ROUND(Q15*2.14%,2)+ROUND(S15*2.14%,2)+ROUND(T15*2.14%,2)+ROUND(U15*2.14%,2)+ROUND(V15*2.14%,2)+ROUND(W15*2.14%,2)+ROUND(X15*2.14%,2)+ROUND(Y15*2.14%,2)+ROUND(Z15*2.14%,2)+ROUND(AA15*2.14%,2)</f>
        <v>240145.77</v>
      </c>
      <c r="AC15" s="40">
        <v>0</v>
      </c>
      <c r="AD15" s="17">
        <v>0</v>
      </c>
      <c r="AE15" s="41" t="s">
        <v>74</v>
      </c>
      <c r="AF15" s="42">
        <v>2023</v>
      </c>
      <c r="AG15" s="41">
        <v>2023</v>
      </c>
    </row>
    <row r="16" spans="1:33" ht="57.75" customHeight="1" x14ac:dyDescent="0.4">
      <c r="A16" s="68" t="s">
        <v>77</v>
      </c>
      <c r="B16" s="69"/>
      <c r="C16" s="37">
        <f>SUM(C17:C19)</f>
        <v>51341786.030000001</v>
      </c>
      <c r="D16" s="30">
        <f t="shared" ref="D16:AD16" si="3">SUM(D17:D19)</f>
        <v>2110804.58</v>
      </c>
      <c r="E16" s="30">
        <f t="shared" si="3"/>
        <v>3307357.09</v>
      </c>
      <c r="F16" s="30">
        <f t="shared" si="3"/>
        <v>18647094.890000001</v>
      </c>
      <c r="G16" s="30">
        <f t="shared" si="3"/>
        <v>2004830.79</v>
      </c>
      <c r="H16" s="14">
        <f t="shared" si="3"/>
        <v>3002985.84</v>
      </c>
      <c r="I16" s="14">
        <f t="shared" si="3"/>
        <v>0</v>
      </c>
      <c r="J16" s="15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  <c r="P16" s="30">
        <f t="shared" si="3"/>
        <v>10519.22</v>
      </c>
      <c r="Q16" s="14">
        <f t="shared" si="3"/>
        <v>21231532.800000001</v>
      </c>
      <c r="R16" s="14">
        <f t="shared" si="3"/>
        <v>0</v>
      </c>
      <c r="S16" s="14">
        <f t="shared" si="3"/>
        <v>0</v>
      </c>
      <c r="T16" s="14">
        <f t="shared" si="3"/>
        <v>0</v>
      </c>
      <c r="U16" s="14">
        <f t="shared" si="3"/>
        <v>0</v>
      </c>
      <c r="V16" s="14">
        <f t="shared" si="3"/>
        <v>0</v>
      </c>
      <c r="W16" s="14">
        <f t="shared" si="3"/>
        <v>0</v>
      </c>
      <c r="X16" s="14">
        <f t="shared" si="3"/>
        <v>0</v>
      </c>
      <c r="Y16" s="14">
        <f t="shared" si="3"/>
        <v>0</v>
      </c>
      <c r="Z16" s="14">
        <f t="shared" si="3"/>
        <v>0</v>
      </c>
      <c r="AA16" s="14">
        <f t="shared" si="3"/>
        <v>0</v>
      </c>
      <c r="AB16" s="30">
        <f t="shared" si="3"/>
        <v>602854.56000000006</v>
      </c>
      <c r="AC16" s="30">
        <f t="shared" si="3"/>
        <v>434325.48</v>
      </c>
      <c r="AD16" s="14">
        <f t="shared" si="3"/>
        <v>0</v>
      </c>
      <c r="AE16" s="39" t="s">
        <v>35</v>
      </c>
      <c r="AF16" s="39" t="s">
        <v>35</v>
      </c>
      <c r="AG16" s="39" t="s">
        <v>35</v>
      </c>
    </row>
    <row r="17" spans="1:33" ht="26.25" x14ac:dyDescent="0.4">
      <c r="A17" s="43">
        <v>1</v>
      </c>
      <c r="B17" s="44" t="s">
        <v>72</v>
      </c>
      <c r="C17" s="30">
        <f t="shared" ref="C17:C19" si="4">D17+E17+F17+G17+H17+I17+K17+M17+O17+Q17+S17+T17+U17+V17+W17+X17+Y17+Z17+AA17+AB17+AC17+AD17</f>
        <v>29815369.73</v>
      </c>
      <c r="D17" s="31">
        <v>2110804.58</v>
      </c>
      <c r="E17" s="31">
        <v>3307357.09</v>
      </c>
      <c r="F17" s="31">
        <f>18553352.05+93742.84</f>
        <v>18647094.890000001</v>
      </c>
      <c r="G17" s="31">
        <v>2004830.79</v>
      </c>
      <c r="H17" s="17">
        <v>3002985.84</v>
      </c>
      <c r="I17" s="17">
        <v>0</v>
      </c>
      <c r="J17" s="18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31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31">
        <f t="shared" ref="AB17" si="5">ROUND(M17*1.0593%,2)+ROUND(D17*1.0593%,2)+ROUND(E17*1.0593%,2)+ROUND(F17*1.0593%,2)+ROUND(G17*1.0593%,2)+ROUND(H17*1.0593%,2)+ROUND(I17*1.0593%,2)+ROUND(K17*1.0593%,2)+ROUND(O17*1.0593%,2)+ROUND(Q17*1.0593%,2)+ROUND(S17*1.0593%,2)+ROUND(T17*1.0593%,2)+ROUND(U17*1.0593%,2)+ROUND(V17*1.0593%,2)+ROUND(W17*1.0593%,2)+ROUND(X17*1.0593%,2)+ROUND(Y17*1.0593%,2)+ROUND(Z17*1.0593%,2)+ROUND(AA17*1.0593%,2)</f>
        <v>307971.06</v>
      </c>
      <c r="AC17" s="31">
        <v>434325.48</v>
      </c>
      <c r="AD17" s="17">
        <v>0</v>
      </c>
      <c r="AE17" s="42">
        <v>2024</v>
      </c>
      <c r="AF17" s="42">
        <v>2024</v>
      </c>
      <c r="AG17" s="41">
        <v>2024</v>
      </c>
    </row>
    <row r="18" spans="1:33" ht="26.25" x14ac:dyDescent="0.4">
      <c r="A18" s="43">
        <v>2</v>
      </c>
      <c r="B18" s="44" t="s">
        <v>73</v>
      </c>
      <c r="C18" s="30">
        <f t="shared" si="4"/>
        <v>6613806.0499999998</v>
      </c>
      <c r="D18" s="38">
        <v>0</v>
      </c>
      <c r="E18" s="38">
        <v>0</v>
      </c>
      <c r="F18" s="38">
        <v>0</v>
      </c>
      <c r="G18" s="38">
        <v>0</v>
      </c>
      <c r="H18" s="19">
        <v>0</v>
      </c>
      <c r="I18" s="19">
        <v>0</v>
      </c>
      <c r="J18" s="18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31">
        <v>3083.72</v>
      </c>
      <c r="Q18" s="17">
        <v>6475236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31">
        <f t="shared" ref="AB18" si="6">ROUND(M18*2.14%,2)+ROUND(D18*2.14%,2)+ROUND(E18*2.14%,2)+ROUND(F18*2.14%,2)+ROUND(G18*2.14%,2)+ROUND(H18*2.14%,2)+ROUND(I18*2.14%,2)+ROUND(K18*2.14%,2)+ROUND(O18*2.14%,2)+ROUND(Q18*2.14%,2)+ROUND(S18*2.14%,2)+ROUND(T18*2.14%,2)+ROUND(U18*2.14%,2)+ROUND(V18*2.14%,2)+ROUND(W18*2.14%,2)+ROUND(X18*2.14%,2)+ROUND(Y18*2.14%,2)+ROUND(Z18*2.14%,2)+ROUND(AA18*2.14%,2)</f>
        <v>138570.04999999999</v>
      </c>
      <c r="AC18" s="40">
        <v>0</v>
      </c>
      <c r="AD18" s="17">
        <v>0</v>
      </c>
      <c r="AE18" s="41" t="s">
        <v>74</v>
      </c>
      <c r="AF18" s="42">
        <v>2024</v>
      </c>
      <c r="AG18" s="41">
        <v>2024</v>
      </c>
    </row>
    <row r="19" spans="1:33" ht="26.25" x14ac:dyDescent="0.4">
      <c r="A19" s="43">
        <v>3</v>
      </c>
      <c r="B19" s="44" t="s">
        <v>36</v>
      </c>
      <c r="C19" s="30">
        <f t="shared" si="4"/>
        <v>14912610.25</v>
      </c>
      <c r="D19" s="31">
        <v>0</v>
      </c>
      <c r="E19" s="31">
        <v>0</v>
      </c>
      <c r="F19" s="31">
        <v>0</v>
      </c>
      <c r="G19" s="31">
        <v>0</v>
      </c>
      <c r="H19" s="17">
        <v>0</v>
      </c>
      <c r="I19" s="17">
        <v>0</v>
      </c>
      <c r="J19" s="18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31">
        <v>7435.5</v>
      </c>
      <c r="Q19" s="17">
        <v>14756296.800000001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31">
        <f t="shared" ref="AB19" si="7">ROUND(M19*1.0593%,2)+ROUND(D19*1.0593%,2)+ROUND(E19*1.0593%,2)+ROUND(F19*1.0593%,2)+ROUND(G19*1.0593%,2)+ROUND(H19*1.0593%,2)+ROUND(I19*1.0593%,2)+ROUND(K19*1.0593%,2)+ROUND(O19*1.0593%,2)+ROUND(Q19*1.0593%,2)+ROUND(S19*1.0593%,2)+ROUND(T19*1.0593%,2)+ROUND(U19*1.0593%,2)+ROUND(V19*1.0593%,2)+ROUND(W19*1.0593%,2)+ROUND(X19*1.0593%,2)+ROUND(Y19*1.0593%,2)+ROUND(Z19*1.0593%,2)+ROUND(AA19*1.0593%,2)</f>
        <v>156313.45000000001</v>
      </c>
      <c r="AC19" s="31">
        <v>0</v>
      </c>
      <c r="AD19" s="17">
        <v>0</v>
      </c>
      <c r="AE19" s="42" t="s">
        <v>74</v>
      </c>
      <c r="AF19" s="42">
        <v>2024</v>
      </c>
      <c r="AG19" s="41">
        <v>2024</v>
      </c>
    </row>
    <row r="20" spans="1:33" ht="26.25" x14ac:dyDescent="0.4">
      <c r="A20" s="45"/>
      <c r="B20" s="46"/>
      <c r="C20" s="47"/>
      <c r="D20" s="48"/>
      <c r="E20" s="48"/>
      <c r="F20" s="48"/>
      <c r="G20" s="48"/>
      <c r="H20" s="49"/>
      <c r="I20" s="49"/>
      <c r="J20" s="50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8"/>
      <c r="AC20" s="48"/>
      <c r="AD20" s="49"/>
      <c r="AE20" s="51"/>
      <c r="AF20" s="51"/>
      <c r="AG20" s="51"/>
    </row>
    <row r="21" spans="1:33" ht="26.25" x14ac:dyDescent="0.4">
      <c r="A21" s="45"/>
      <c r="B21" s="46"/>
      <c r="C21" s="47"/>
      <c r="D21" s="48"/>
      <c r="E21" s="48"/>
      <c r="F21" s="48"/>
      <c r="G21" s="48"/>
      <c r="H21" s="49"/>
      <c r="I21" s="49"/>
      <c r="J21" s="50"/>
      <c r="K21" s="49"/>
      <c r="L21" s="49"/>
      <c r="M21" s="49"/>
      <c r="N21" s="49"/>
      <c r="O21" s="49"/>
      <c r="P21" s="48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8"/>
      <c r="AC21" s="48"/>
      <c r="AD21" s="49"/>
      <c r="AE21" s="51"/>
      <c r="AF21" s="51"/>
      <c r="AG21" s="51"/>
    </row>
    <row r="22" spans="1:33" ht="26.25" x14ac:dyDescent="0.4">
      <c r="A22" s="45"/>
      <c r="B22" s="46"/>
      <c r="C22" s="47"/>
      <c r="D22" s="48"/>
      <c r="E22" s="48"/>
      <c r="F22" s="48"/>
      <c r="G22" s="48"/>
      <c r="H22" s="49"/>
      <c r="I22" s="49"/>
      <c r="J22" s="50"/>
      <c r="K22" s="49"/>
      <c r="L22" s="49"/>
      <c r="M22" s="49"/>
      <c r="N22" s="49"/>
      <c r="O22" s="49"/>
      <c r="P22" s="48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8"/>
      <c r="AC22" s="48"/>
      <c r="AD22" s="49"/>
      <c r="AE22" s="51"/>
      <c r="AF22" s="51"/>
      <c r="AG22" s="51"/>
    </row>
    <row r="23" spans="1:33" ht="26.25" x14ac:dyDescent="0.4">
      <c r="A23" s="45"/>
      <c r="B23" s="46"/>
      <c r="C23" s="47"/>
      <c r="D23" s="48"/>
      <c r="E23" s="48"/>
      <c r="F23" s="48"/>
      <c r="G23" s="48"/>
      <c r="H23" s="49"/>
      <c r="I23" s="49"/>
      <c r="J23" s="50"/>
      <c r="K23" s="49"/>
      <c r="L23" s="49"/>
      <c r="M23" s="49"/>
      <c r="N23" s="49"/>
      <c r="O23" s="49"/>
      <c r="P23" s="48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8"/>
      <c r="AC23" s="48"/>
      <c r="AD23" s="49"/>
      <c r="AE23" s="51"/>
      <c r="AF23" s="51"/>
      <c r="AG23" s="51"/>
    </row>
    <row r="24" spans="1:33" x14ac:dyDescent="0.25">
      <c r="A24" s="35"/>
      <c r="B24" s="35"/>
    </row>
    <row r="25" spans="1:33" x14ac:dyDescent="0.25">
      <c r="A25" s="35"/>
      <c r="B25" s="35"/>
    </row>
    <row r="26" spans="1:33" ht="23.25" x14ac:dyDescent="0.35">
      <c r="A26" s="36" t="s">
        <v>83</v>
      </c>
      <c r="B26" s="36"/>
    </row>
    <row r="27" spans="1:33" ht="23.25" x14ac:dyDescent="0.35">
      <c r="A27" s="36" t="s">
        <v>84</v>
      </c>
      <c r="B27" s="36"/>
    </row>
    <row r="28" spans="1:33" ht="23.25" x14ac:dyDescent="0.35">
      <c r="A28" s="36"/>
      <c r="B28" s="36"/>
    </row>
  </sheetData>
  <mergeCells count="36">
    <mergeCell ref="AB1:AG1"/>
    <mergeCell ref="AB2:AG2"/>
    <mergeCell ref="A14:B14"/>
    <mergeCell ref="A16:B16"/>
    <mergeCell ref="AF6:AF12"/>
    <mergeCell ref="AG6:AG12"/>
    <mergeCell ref="D7:I7"/>
    <mergeCell ref="J7:K11"/>
    <mergeCell ref="L7:M11"/>
    <mergeCell ref="N7:O11"/>
    <mergeCell ref="P7:Q11"/>
    <mergeCell ref="R7:S11"/>
    <mergeCell ref="T7:T11"/>
    <mergeCell ref="U7:U11"/>
    <mergeCell ref="AE6:AE12"/>
    <mergeCell ref="D8:D11"/>
    <mergeCell ref="E8:E11"/>
    <mergeCell ref="F8:F11"/>
    <mergeCell ref="G8:G11"/>
    <mergeCell ref="A5:AG5"/>
    <mergeCell ref="A6:A12"/>
    <mergeCell ref="B6:B12"/>
    <mergeCell ref="C6:C11"/>
    <mergeCell ref="D6:S6"/>
    <mergeCell ref="T6:AD6"/>
    <mergeCell ref="V7:V11"/>
    <mergeCell ref="W7:W11"/>
    <mergeCell ref="X7:X11"/>
    <mergeCell ref="Y7:Y11"/>
    <mergeCell ref="H8:H11"/>
    <mergeCell ref="I8:I11"/>
    <mergeCell ref="Z7:Z11"/>
    <mergeCell ref="AA7:AA11"/>
    <mergeCell ref="AB7:AB11"/>
    <mergeCell ref="AC7:AC11"/>
    <mergeCell ref="AD7:AD11"/>
  </mergeCells>
  <pageMargins left="0.7" right="0.7" top="0.75" bottom="0.75" header="0.3" footer="0.3"/>
  <pageSetup paperSize="9" scale="2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zoomScale="70" zoomScaleNormal="70" workbookViewId="0">
      <selection activeCell="M2" sqref="M2:U3"/>
    </sheetView>
  </sheetViews>
  <sheetFormatPr defaultRowHeight="18.75" x14ac:dyDescent="0.3"/>
  <cols>
    <col min="1" max="1" width="9.28515625" style="9" customWidth="1"/>
    <col min="2" max="2" width="51.42578125" style="9" customWidth="1"/>
    <col min="3" max="3" width="16.140625" style="9" customWidth="1"/>
    <col min="4" max="4" width="18.5703125" style="9" customWidth="1"/>
    <col min="5" max="5" width="29.140625" style="9" customWidth="1"/>
    <col min="6" max="7" width="10.7109375" style="9" customWidth="1"/>
    <col min="8" max="8" width="17.28515625" style="9" customWidth="1"/>
    <col min="9" max="9" width="19.85546875" style="9" customWidth="1"/>
    <col min="10" max="10" width="17.28515625" style="9" customWidth="1"/>
    <col min="11" max="12" width="16.42578125" style="9" customWidth="1"/>
    <col min="13" max="13" width="19.28515625" style="9" customWidth="1"/>
    <col min="14" max="14" width="43" style="9" customWidth="1"/>
    <col min="15" max="15" width="26.28515625" style="9" customWidth="1"/>
    <col min="16" max="19" width="26.28515625" style="9" hidden="1" customWidth="1"/>
    <col min="20" max="20" width="16" style="9" customWidth="1"/>
    <col min="21" max="21" width="17.5703125" style="9" customWidth="1"/>
    <col min="22" max="16384" width="9.140625" style="9"/>
  </cols>
  <sheetData>
    <row r="1" spans="1:21" ht="30.75" x14ac:dyDescent="0.45">
      <c r="M1" s="80" t="s">
        <v>82</v>
      </c>
      <c r="N1" s="80"/>
      <c r="O1" s="80"/>
      <c r="P1" s="80"/>
      <c r="Q1" s="80"/>
      <c r="R1" s="80"/>
      <c r="S1" s="80"/>
      <c r="T1" s="80"/>
      <c r="U1" s="80"/>
    </row>
    <row r="2" spans="1:21" ht="105" customHeight="1" x14ac:dyDescent="0.3">
      <c r="M2" s="81" t="s">
        <v>87</v>
      </c>
      <c r="N2" s="81"/>
      <c r="O2" s="81"/>
      <c r="P2" s="81"/>
      <c r="Q2" s="81"/>
      <c r="R2" s="81"/>
      <c r="S2" s="81"/>
      <c r="T2" s="81"/>
      <c r="U2" s="81"/>
    </row>
    <row r="3" spans="1:21" ht="146.25" customHeight="1" x14ac:dyDescent="0.3">
      <c r="M3" s="81"/>
      <c r="N3" s="81"/>
      <c r="O3" s="81"/>
      <c r="P3" s="81"/>
      <c r="Q3" s="81"/>
      <c r="R3" s="81"/>
      <c r="S3" s="81"/>
      <c r="T3" s="81"/>
      <c r="U3" s="81"/>
    </row>
    <row r="9" spans="1:21" ht="56.25" customHeight="1" x14ac:dyDescent="0.3">
      <c r="A9" s="72" t="s">
        <v>0</v>
      </c>
      <c r="B9" s="72" t="s">
        <v>38</v>
      </c>
      <c r="C9" s="78" t="s">
        <v>39</v>
      </c>
      <c r="D9" s="79"/>
      <c r="E9" s="75" t="s">
        <v>40</v>
      </c>
      <c r="F9" s="75" t="s">
        <v>41</v>
      </c>
      <c r="G9" s="75" t="s">
        <v>42</v>
      </c>
      <c r="H9" s="75" t="s">
        <v>43</v>
      </c>
      <c r="I9" s="90" t="s">
        <v>44</v>
      </c>
      <c r="J9" s="91"/>
      <c r="K9" s="88" t="s">
        <v>45</v>
      </c>
      <c r="L9" s="93" t="s">
        <v>46</v>
      </c>
      <c r="M9" s="93" t="s">
        <v>47</v>
      </c>
      <c r="N9" s="72" t="s">
        <v>48</v>
      </c>
      <c r="O9" s="82" t="s">
        <v>49</v>
      </c>
      <c r="P9" s="8"/>
      <c r="Q9" s="8"/>
      <c r="R9" s="8"/>
      <c r="S9" s="8"/>
      <c r="T9" s="85" t="s">
        <v>50</v>
      </c>
      <c r="U9" s="85" t="s">
        <v>51</v>
      </c>
    </row>
    <row r="10" spans="1:21" ht="15" customHeight="1" x14ac:dyDescent="0.3">
      <c r="A10" s="73"/>
      <c r="B10" s="73"/>
      <c r="C10" s="75" t="s">
        <v>52</v>
      </c>
      <c r="D10" s="75" t="s">
        <v>53</v>
      </c>
      <c r="E10" s="76"/>
      <c r="F10" s="76"/>
      <c r="G10" s="76"/>
      <c r="H10" s="76"/>
      <c r="I10" s="88" t="s">
        <v>54</v>
      </c>
      <c r="J10" s="88" t="s">
        <v>55</v>
      </c>
      <c r="K10" s="92"/>
      <c r="L10" s="94"/>
      <c r="M10" s="94"/>
      <c r="N10" s="73"/>
      <c r="O10" s="83"/>
      <c r="P10" s="10"/>
      <c r="Q10" s="10"/>
      <c r="R10" s="10"/>
      <c r="S10" s="10"/>
      <c r="T10" s="86"/>
      <c r="U10" s="86"/>
    </row>
    <row r="11" spans="1:21" ht="220.5" customHeight="1" x14ac:dyDescent="0.3">
      <c r="A11" s="73"/>
      <c r="B11" s="73"/>
      <c r="C11" s="76"/>
      <c r="D11" s="76"/>
      <c r="E11" s="76"/>
      <c r="F11" s="76"/>
      <c r="G11" s="76"/>
      <c r="H11" s="77"/>
      <c r="I11" s="89"/>
      <c r="J11" s="89"/>
      <c r="K11" s="89"/>
      <c r="L11" s="94"/>
      <c r="M11" s="94"/>
      <c r="N11" s="73"/>
      <c r="O11" s="84"/>
      <c r="P11" s="11"/>
      <c r="Q11" s="11"/>
      <c r="R11" s="11"/>
      <c r="S11" s="11"/>
      <c r="T11" s="87"/>
      <c r="U11" s="87"/>
    </row>
    <row r="12" spans="1:21" ht="60.75" customHeight="1" x14ac:dyDescent="0.3">
      <c r="A12" s="74"/>
      <c r="B12" s="74"/>
      <c r="C12" s="77"/>
      <c r="D12" s="77"/>
      <c r="E12" s="77"/>
      <c r="F12" s="77"/>
      <c r="G12" s="77"/>
      <c r="H12" s="12" t="s">
        <v>33</v>
      </c>
      <c r="I12" s="12" t="s">
        <v>33</v>
      </c>
      <c r="J12" s="12" t="s">
        <v>33</v>
      </c>
      <c r="K12" s="12" t="s">
        <v>56</v>
      </c>
      <c r="L12" s="95"/>
      <c r="M12" s="95"/>
      <c r="N12" s="74"/>
      <c r="O12" s="54" t="s">
        <v>31</v>
      </c>
      <c r="P12" s="13"/>
      <c r="Q12" s="13"/>
      <c r="R12" s="13"/>
      <c r="S12" s="13"/>
      <c r="T12" s="13" t="s">
        <v>57</v>
      </c>
      <c r="U12" s="13" t="s">
        <v>57</v>
      </c>
    </row>
    <row r="13" spans="1:21" ht="23.25" x14ac:dyDescent="0.3">
      <c r="A13" s="12">
        <v>1</v>
      </c>
      <c r="B13" s="1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2">
        <v>11</v>
      </c>
      <c r="L13" s="22">
        <v>12</v>
      </c>
      <c r="M13" s="22">
        <v>13</v>
      </c>
      <c r="N13" s="23">
        <v>14</v>
      </c>
      <c r="O13" s="22">
        <v>15</v>
      </c>
      <c r="P13" s="22"/>
      <c r="Q13" s="22"/>
      <c r="R13" s="22"/>
      <c r="S13" s="22"/>
      <c r="T13" s="22">
        <v>19</v>
      </c>
      <c r="U13" s="22">
        <v>20</v>
      </c>
    </row>
    <row r="14" spans="1:21" ht="56.25" customHeight="1" x14ac:dyDescent="0.4">
      <c r="A14" s="68" t="s">
        <v>37</v>
      </c>
      <c r="B14" s="69"/>
      <c r="C14" s="24" t="s">
        <v>35</v>
      </c>
      <c r="D14" s="24" t="s">
        <v>35</v>
      </c>
      <c r="E14" s="24" t="s">
        <v>35</v>
      </c>
      <c r="F14" s="24" t="s">
        <v>35</v>
      </c>
      <c r="G14" s="24" t="s">
        <v>35</v>
      </c>
      <c r="H14" s="25">
        <f>SUM(H15:H15)</f>
        <v>3965.2</v>
      </c>
      <c r="I14" s="25">
        <f>SUM(I15:I15)</f>
        <v>3485.8</v>
      </c>
      <c r="J14" s="25">
        <f>SUM(J15:J15)</f>
        <v>3424</v>
      </c>
      <c r="K14" s="26">
        <f>SUM(K15:K15)</f>
        <v>178</v>
      </c>
      <c r="L14" s="24" t="s">
        <v>35</v>
      </c>
      <c r="M14" s="24" t="s">
        <v>35</v>
      </c>
      <c r="N14" s="27" t="s">
        <v>35</v>
      </c>
      <c r="O14" s="28">
        <v>11461910.719999999</v>
      </c>
      <c r="P14" s="25">
        <f t="shared" ref="P14:S14" si="0">SUM(P15:P15)</f>
        <v>0</v>
      </c>
      <c r="Q14" s="25">
        <f t="shared" si="0"/>
        <v>0</v>
      </c>
      <c r="R14" s="25">
        <f t="shared" si="0"/>
        <v>0</v>
      </c>
      <c r="S14" s="25">
        <f t="shared" si="0"/>
        <v>11461910.719999999</v>
      </c>
      <c r="T14" s="29">
        <f t="shared" ref="T14:T19" si="1">O14/H14</f>
        <v>2890.6261273075756</v>
      </c>
      <c r="U14" s="30">
        <f>MAX(U15:U15)</f>
        <v>8312.1200000000008</v>
      </c>
    </row>
    <row r="15" spans="1:21" ht="47.25" x14ac:dyDescent="0.4">
      <c r="A15" s="52">
        <v>1</v>
      </c>
      <c r="B15" s="53" t="s">
        <v>75</v>
      </c>
      <c r="C15" s="24">
        <v>1981</v>
      </c>
      <c r="D15" s="24">
        <v>2015</v>
      </c>
      <c r="E15" s="24" t="s">
        <v>61</v>
      </c>
      <c r="F15" s="24">
        <v>5</v>
      </c>
      <c r="G15" s="24" t="s">
        <v>62</v>
      </c>
      <c r="H15" s="31">
        <v>3965.2</v>
      </c>
      <c r="I15" s="31">
        <v>3485.8</v>
      </c>
      <c r="J15" s="31">
        <v>3424</v>
      </c>
      <c r="K15" s="32">
        <v>178</v>
      </c>
      <c r="L15" s="24" t="s">
        <v>58</v>
      </c>
      <c r="M15" s="24" t="s">
        <v>59</v>
      </c>
      <c r="N15" s="27" t="s">
        <v>64</v>
      </c>
      <c r="O15" s="30">
        <v>11461910.719999999</v>
      </c>
      <c r="P15" s="30"/>
      <c r="Q15" s="30">
        <v>0</v>
      </c>
      <c r="R15" s="30">
        <v>0</v>
      </c>
      <c r="S15" s="30">
        <f t="shared" ref="S15" si="2">O15-Q15-R15</f>
        <v>11461910.719999999</v>
      </c>
      <c r="T15" s="29">
        <f t="shared" si="1"/>
        <v>2890.6261273075756</v>
      </c>
      <c r="U15" s="30">
        <v>8312.1200000000008</v>
      </c>
    </row>
    <row r="16" spans="1:21" ht="57" customHeight="1" x14ac:dyDescent="0.4">
      <c r="A16" s="68" t="s">
        <v>77</v>
      </c>
      <c r="B16" s="69"/>
      <c r="C16" s="24" t="s">
        <v>35</v>
      </c>
      <c r="D16" s="24" t="s">
        <v>35</v>
      </c>
      <c r="E16" s="24" t="s">
        <v>35</v>
      </c>
      <c r="F16" s="24" t="s">
        <v>35</v>
      </c>
      <c r="G16" s="24" t="s">
        <v>35</v>
      </c>
      <c r="H16" s="25">
        <f>SUM(H17:H19)</f>
        <v>19624.599999999999</v>
      </c>
      <c r="I16" s="25">
        <f t="shared" ref="I16:K16" si="3">SUM(I17:I19)</f>
        <v>15561.400000000001</v>
      </c>
      <c r="J16" s="25">
        <f t="shared" si="3"/>
        <v>15113.1</v>
      </c>
      <c r="K16" s="26">
        <f t="shared" si="3"/>
        <v>717</v>
      </c>
      <c r="L16" s="24" t="s">
        <v>35</v>
      </c>
      <c r="M16" s="24" t="s">
        <v>35</v>
      </c>
      <c r="N16" s="27" t="s">
        <v>35</v>
      </c>
      <c r="O16" s="28">
        <v>51341786.030000001</v>
      </c>
      <c r="P16" s="25">
        <f t="shared" ref="P16:S16" si="4">SUM(P17:P19)</f>
        <v>0</v>
      </c>
      <c r="Q16" s="25">
        <f t="shared" si="4"/>
        <v>0</v>
      </c>
      <c r="R16" s="25">
        <f t="shared" si="4"/>
        <v>0</v>
      </c>
      <c r="S16" s="25">
        <f t="shared" si="4"/>
        <v>51341786.030000001</v>
      </c>
      <c r="T16" s="29">
        <f t="shared" si="1"/>
        <v>2616.1952870376977</v>
      </c>
      <c r="U16" s="30">
        <f>MAX(U17:U19)</f>
        <v>8312.1200000000008</v>
      </c>
    </row>
    <row r="17" spans="1:21" ht="47.25" x14ac:dyDescent="0.4">
      <c r="A17" s="52">
        <v>1</v>
      </c>
      <c r="B17" s="53" t="s">
        <v>72</v>
      </c>
      <c r="C17" s="24">
        <v>1981</v>
      </c>
      <c r="D17" s="24">
        <v>2016</v>
      </c>
      <c r="E17" s="24" t="s">
        <v>76</v>
      </c>
      <c r="F17" s="24">
        <v>5</v>
      </c>
      <c r="G17" s="24" t="s">
        <v>62</v>
      </c>
      <c r="H17" s="31">
        <v>3982.4</v>
      </c>
      <c r="I17" s="31">
        <v>3501.5</v>
      </c>
      <c r="J17" s="31">
        <v>3375.6</v>
      </c>
      <c r="K17" s="32">
        <v>165</v>
      </c>
      <c r="L17" s="24" t="s">
        <v>58</v>
      </c>
      <c r="M17" s="24" t="s">
        <v>59</v>
      </c>
      <c r="N17" s="27" t="s">
        <v>60</v>
      </c>
      <c r="O17" s="30">
        <v>29815369.73</v>
      </c>
      <c r="P17" s="30"/>
      <c r="Q17" s="30">
        <v>0</v>
      </c>
      <c r="R17" s="30">
        <v>0</v>
      </c>
      <c r="S17" s="30">
        <f t="shared" ref="S17:S19" si="5">O17-Q17-R17</f>
        <v>29815369.73</v>
      </c>
      <c r="T17" s="29">
        <f t="shared" si="1"/>
        <v>7486.7842833467257</v>
      </c>
      <c r="U17" s="30">
        <v>8312.1200000000008</v>
      </c>
    </row>
    <row r="18" spans="1:21" ht="47.25" x14ac:dyDescent="0.4">
      <c r="A18" s="52">
        <v>2</v>
      </c>
      <c r="B18" s="53" t="s">
        <v>73</v>
      </c>
      <c r="C18" s="24">
        <v>1975</v>
      </c>
      <c r="D18" s="24"/>
      <c r="E18" s="24" t="s">
        <v>61</v>
      </c>
      <c r="F18" s="24" t="s">
        <v>62</v>
      </c>
      <c r="G18" s="24" t="s">
        <v>62</v>
      </c>
      <c r="H18" s="31">
        <v>5911.9</v>
      </c>
      <c r="I18" s="31">
        <v>3394.8</v>
      </c>
      <c r="J18" s="31">
        <v>3394.8</v>
      </c>
      <c r="K18" s="32">
        <v>170</v>
      </c>
      <c r="L18" s="24" t="s">
        <v>58</v>
      </c>
      <c r="M18" s="24" t="s">
        <v>59</v>
      </c>
      <c r="N18" s="27" t="s">
        <v>60</v>
      </c>
      <c r="O18" s="30">
        <v>6613806.0499999998</v>
      </c>
      <c r="P18" s="30"/>
      <c r="Q18" s="30">
        <v>0</v>
      </c>
      <c r="R18" s="30">
        <v>0</v>
      </c>
      <c r="S18" s="30">
        <f t="shared" si="5"/>
        <v>6613806.0499999998</v>
      </c>
      <c r="T18" s="29">
        <f t="shared" si="1"/>
        <v>1118.7276594664997</v>
      </c>
      <c r="U18" s="30">
        <v>4326.6856962397878</v>
      </c>
    </row>
    <row r="19" spans="1:21" ht="47.25" x14ac:dyDescent="0.4">
      <c r="A19" s="52">
        <v>3</v>
      </c>
      <c r="B19" s="53" t="s">
        <v>36</v>
      </c>
      <c r="C19" s="24">
        <v>1999</v>
      </c>
      <c r="D19" s="24">
        <v>2016</v>
      </c>
      <c r="E19" s="24" t="s">
        <v>76</v>
      </c>
      <c r="F19" s="24">
        <v>9</v>
      </c>
      <c r="G19" s="24" t="s">
        <v>63</v>
      </c>
      <c r="H19" s="31">
        <v>9730.2999999999993</v>
      </c>
      <c r="I19" s="31">
        <v>8665.1</v>
      </c>
      <c r="J19" s="31">
        <v>8342.7000000000007</v>
      </c>
      <c r="K19" s="32">
        <v>382</v>
      </c>
      <c r="L19" s="24" t="s">
        <v>58</v>
      </c>
      <c r="M19" s="24" t="s">
        <v>59</v>
      </c>
      <c r="N19" s="27" t="s">
        <v>60</v>
      </c>
      <c r="O19" s="30">
        <v>14912610.25</v>
      </c>
      <c r="P19" s="30"/>
      <c r="Q19" s="30">
        <v>0</v>
      </c>
      <c r="R19" s="30">
        <v>0</v>
      </c>
      <c r="S19" s="30">
        <f t="shared" si="5"/>
        <v>14912610.25</v>
      </c>
      <c r="T19" s="29">
        <f t="shared" si="1"/>
        <v>1532.5951152585224</v>
      </c>
      <c r="U19" s="30">
        <v>6338.5721370358569</v>
      </c>
    </row>
    <row r="25" spans="1:21" ht="23.25" x14ac:dyDescent="0.35">
      <c r="A25" s="36" t="s">
        <v>83</v>
      </c>
      <c r="B25" s="36"/>
    </row>
    <row r="26" spans="1:21" ht="23.25" x14ac:dyDescent="0.35">
      <c r="A26" s="36" t="s">
        <v>84</v>
      </c>
      <c r="B26" s="36"/>
    </row>
  </sheetData>
  <mergeCells count="23">
    <mergeCell ref="M1:U1"/>
    <mergeCell ref="M2:U3"/>
    <mergeCell ref="A14:B14"/>
    <mergeCell ref="A16:B16"/>
    <mergeCell ref="O9:O11"/>
    <mergeCell ref="T9:T11"/>
    <mergeCell ref="U9:U11"/>
    <mergeCell ref="C10:C12"/>
    <mergeCell ref="D10:D12"/>
    <mergeCell ref="I10:I11"/>
    <mergeCell ref="J10:J11"/>
    <mergeCell ref="H9:H11"/>
    <mergeCell ref="I9:J9"/>
    <mergeCell ref="K9:K11"/>
    <mergeCell ref="L9:L12"/>
    <mergeCell ref="M9:M12"/>
    <mergeCell ref="N9:N12"/>
    <mergeCell ref="G9:G12"/>
    <mergeCell ref="A9:A12"/>
    <mergeCell ref="B9:B12"/>
    <mergeCell ref="C9:D9"/>
    <mergeCell ref="E9:E12"/>
    <mergeCell ref="F9:F12"/>
  </mergeCells>
  <pageMargins left="0.7" right="0.7" top="0.75" bottom="0.75" header="0.3" footer="0.3"/>
  <pageSetup paperSize="9" scale="3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zoomScale="80" zoomScaleNormal="80" workbookViewId="0">
      <selection activeCell="B2" sqref="B2"/>
    </sheetView>
  </sheetViews>
  <sheetFormatPr defaultRowHeight="15" x14ac:dyDescent="0.25"/>
  <cols>
    <col min="1" max="1" width="53.5703125" bestFit="1" customWidth="1"/>
    <col min="2" max="2" width="42.85546875" bestFit="1" customWidth="1"/>
  </cols>
  <sheetData>
    <row r="1" spans="1:2" ht="18.75" x14ac:dyDescent="0.25">
      <c r="B1" s="33" t="s">
        <v>85</v>
      </c>
    </row>
    <row r="2" spans="1:2" ht="188.25" customHeight="1" x14ac:dyDescent="0.25">
      <c r="B2" s="34" t="s">
        <v>86</v>
      </c>
    </row>
    <row r="5" spans="1:2" ht="84" customHeight="1" x14ac:dyDescent="0.25">
      <c r="A5" s="96" t="s">
        <v>79</v>
      </c>
      <c r="B5" s="96"/>
    </row>
    <row r="6" spans="1:2" ht="37.5" x14ac:dyDescent="0.25">
      <c r="A6" s="2" t="s">
        <v>65</v>
      </c>
      <c r="B6" s="2" t="s">
        <v>66</v>
      </c>
    </row>
    <row r="7" spans="1:2" ht="18.75" x14ac:dyDescent="0.3">
      <c r="A7" s="3" t="s">
        <v>67</v>
      </c>
      <c r="B7" s="4">
        <v>11461910.719999999</v>
      </c>
    </row>
    <row r="8" spans="1:2" ht="56.25" x14ac:dyDescent="0.3">
      <c r="A8" s="5" t="s">
        <v>68</v>
      </c>
      <c r="B8" s="1">
        <v>0</v>
      </c>
    </row>
    <row r="9" spans="1:2" ht="18.75" x14ac:dyDescent="0.3">
      <c r="A9" s="5" t="s">
        <v>69</v>
      </c>
      <c r="B9" s="1">
        <v>0</v>
      </c>
    </row>
    <row r="10" spans="1:2" ht="18.75" x14ac:dyDescent="0.3">
      <c r="A10" s="5" t="s">
        <v>70</v>
      </c>
      <c r="B10" s="1">
        <v>0</v>
      </c>
    </row>
    <row r="11" spans="1:2" ht="18.75" x14ac:dyDescent="0.3">
      <c r="A11" s="5" t="s">
        <v>71</v>
      </c>
      <c r="B11" s="4">
        <f>B7-B8-B9-B10</f>
        <v>11461910.719999999</v>
      </c>
    </row>
    <row r="12" spans="1:2" ht="37.5" x14ac:dyDescent="0.25">
      <c r="A12" s="2" t="s">
        <v>65</v>
      </c>
      <c r="B12" s="2" t="s">
        <v>78</v>
      </c>
    </row>
    <row r="13" spans="1:2" ht="18.75" x14ac:dyDescent="0.3">
      <c r="A13" s="3" t="s">
        <v>67</v>
      </c>
      <c r="B13" s="4">
        <v>51341786.030000001</v>
      </c>
    </row>
    <row r="14" spans="1:2" ht="56.25" x14ac:dyDescent="0.3">
      <c r="A14" s="5" t="s">
        <v>68</v>
      </c>
      <c r="B14" s="1">
        <v>0</v>
      </c>
    </row>
    <row r="15" spans="1:2" ht="18.75" x14ac:dyDescent="0.3">
      <c r="A15" s="5" t="s">
        <v>69</v>
      </c>
      <c r="B15" s="1">
        <v>0</v>
      </c>
    </row>
    <row r="16" spans="1:2" ht="18.75" x14ac:dyDescent="0.3">
      <c r="A16" s="5" t="s">
        <v>70</v>
      </c>
      <c r="B16" s="1">
        <v>0</v>
      </c>
    </row>
    <row r="17" spans="1:2" ht="18.75" x14ac:dyDescent="0.3">
      <c r="A17" s="5" t="s">
        <v>71</v>
      </c>
      <c r="B17" s="4">
        <f>B13-B14-B15-B16</f>
        <v>51341786.030000001</v>
      </c>
    </row>
    <row r="20" spans="1:2" ht="15.75" x14ac:dyDescent="0.25">
      <c r="A20" s="55" t="s">
        <v>83</v>
      </c>
    </row>
    <row r="21" spans="1:2" ht="15.75" x14ac:dyDescent="0.25">
      <c r="A21" s="55" t="s">
        <v>84</v>
      </c>
    </row>
  </sheetData>
  <mergeCells count="1">
    <mergeCell ref="A5:B5"/>
  </mergeCells>
  <pageMargins left="0.7" right="0.7" top="0.75" bottom="0.75" header="0.3" footer="0.3"/>
  <pageSetup paperSize="9"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Перечень</vt:lpstr>
      <vt:lpstr>РО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gkmh98</cp:lastModifiedBy>
  <cp:lastPrinted>2023-10-10T12:31:33Z</cp:lastPrinted>
  <dcterms:created xsi:type="dcterms:W3CDTF">2022-03-28T13:59:34Z</dcterms:created>
  <dcterms:modified xsi:type="dcterms:W3CDTF">2023-10-12T13:38:06Z</dcterms:modified>
</cp:coreProperties>
</file>