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ФОНД КР\2024\В дело\"/>
    </mc:Choice>
  </mc:AlternateContent>
  <bookViews>
    <workbookView xWindow="-120" yWindow="-120" windowWidth="29040" windowHeight="15840" activeTab="2"/>
  </bookViews>
  <sheets>
    <sheet name="Реестр" sheetId="1" r:id="rId1"/>
    <sheet name="Перечень" sheetId="2" r:id="rId2"/>
    <sheet name="РО" sheetId="3" r:id="rId3"/>
  </sheets>
  <calcPr calcId="15251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1" i="2" l="1"/>
  <c r="S21" i="2"/>
  <c r="P21" i="2"/>
  <c r="R21" i="2" s="1"/>
  <c r="T20" i="2"/>
  <c r="S20" i="2"/>
  <c r="P20" i="2"/>
  <c r="R20" i="2" s="1"/>
  <c r="C26" i="1"/>
  <c r="C25" i="1"/>
  <c r="T16" i="2" l="1"/>
  <c r="T13" i="2" s="1"/>
  <c r="O16" i="2"/>
  <c r="P16" i="2"/>
  <c r="Q16" i="2"/>
  <c r="R16" i="2"/>
  <c r="N16" i="2"/>
  <c r="I16" i="2"/>
  <c r="I13" i="2" s="1"/>
  <c r="J16" i="2"/>
  <c r="J13" i="2" s="1"/>
  <c r="H16" i="2"/>
  <c r="S19" i="2"/>
  <c r="R19" i="2"/>
  <c r="S18" i="2"/>
  <c r="R18" i="2"/>
  <c r="R13" i="2" s="1"/>
  <c r="S17" i="2"/>
  <c r="R17" i="2"/>
  <c r="D21" i="1"/>
  <c r="E21" i="1"/>
  <c r="E18" i="1" s="1"/>
  <c r="F21" i="1"/>
  <c r="F18" i="1" s="1"/>
  <c r="G21" i="1"/>
  <c r="G18" i="1" s="1"/>
  <c r="H21" i="1"/>
  <c r="I21" i="1"/>
  <c r="J21" i="1"/>
  <c r="J18" i="1" s="1"/>
  <c r="K21" i="1"/>
  <c r="L21" i="1"/>
  <c r="L18" i="1" s="1"/>
  <c r="M21" i="1"/>
  <c r="M18" i="1" s="1"/>
  <c r="N21" i="1"/>
  <c r="N18" i="1" s="1"/>
  <c r="O21" i="1"/>
  <c r="P21" i="1"/>
  <c r="Q21" i="1"/>
  <c r="Q18" i="1" s="1"/>
  <c r="R21" i="1"/>
  <c r="R18" i="1" s="1"/>
  <c r="S21" i="1"/>
  <c r="S18" i="1" s="1"/>
  <c r="T21" i="1"/>
  <c r="U21" i="1"/>
  <c r="V21" i="1"/>
  <c r="V18" i="1" s="1"/>
  <c r="W21" i="1"/>
  <c r="X21" i="1"/>
  <c r="Y21" i="1"/>
  <c r="Y18" i="1" s="1"/>
  <c r="Z21" i="1"/>
  <c r="Z18" i="1" s="1"/>
  <c r="AA21" i="1"/>
  <c r="AA18" i="1" s="1"/>
  <c r="AB21" i="1"/>
  <c r="AC21" i="1"/>
  <c r="AC18" i="1" s="1"/>
  <c r="AD21" i="1"/>
  <c r="AD18" i="1" s="1"/>
  <c r="C21" i="1"/>
  <c r="C18" i="1" s="1"/>
  <c r="AB24" i="1"/>
  <c r="C24" i="1" s="1"/>
  <c r="AB23" i="1"/>
  <c r="C23" i="1" s="1"/>
  <c r="Q23" i="1"/>
  <c r="AB22" i="1"/>
  <c r="C22" i="1" s="1"/>
  <c r="B15" i="3"/>
  <c r="N13" i="2"/>
  <c r="H13" i="2"/>
  <c r="Q13" i="2"/>
  <c r="P13" i="2"/>
  <c r="O13" i="2"/>
  <c r="S16" i="2"/>
  <c r="S15" i="2"/>
  <c r="R15" i="2"/>
  <c r="T14" i="2"/>
  <c r="S14" i="2"/>
  <c r="R14" i="2"/>
  <c r="Q14" i="2"/>
  <c r="P14" i="2"/>
  <c r="O14" i="2"/>
  <c r="J14" i="2"/>
  <c r="I14" i="2"/>
  <c r="H14" i="2"/>
  <c r="D18" i="1"/>
  <c r="H18" i="1"/>
  <c r="I18" i="1"/>
  <c r="K18" i="1"/>
  <c r="O18" i="1"/>
  <c r="P18" i="1"/>
  <c r="T18" i="1"/>
  <c r="U18" i="1"/>
  <c r="W18" i="1"/>
  <c r="X18" i="1"/>
  <c r="AB18" i="1"/>
  <c r="B9" i="3"/>
  <c r="S13" i="2" l="1"/>
</calcChain>
</file>

<file path=xl/sharedStrings.xml><?xml version="1.0" encoding="utf-8"?>
<sst xmlns="http://schemas.openxmlformats.org/spreadsheetml/2006/main" count="177" uniqueCount="77">
  <si>
    <t>№ п/п</t>
  </si>
  <si>
    <t>Адрес многоквартирного дома
(далее - МКД)</t>
  </si>
  <si>
    <t>Стоимость капитального ремонта ВСЕГО</t>
  </si>
  <si>
    <t>виды, установленные ч.1 ст.166 Жилищного Кодекса РФ</t>
  </si>
  <si>
    <t>виды, установленные нормативным правовым актом субъекта РФ</t>
  </si>
  <si>
    <t xml:space="preserve">Срок выполнения проектной документации </t>
  </si>
  <si>
    <t>Срок выполнения запланированных строительно - монтажных работ (уточняется по видам)</t>
  </si>
  <si>
    <t>Срок оказания услуги по строительному контролю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</si>
  <si>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</si>
  <si>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</si>
  <si>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</si>
  <si>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</si>
  <si>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</si>
  <si>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</si>
  <si>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замена плоской кровли на стропильную</t>
  </si>
  <si>
    <t>капитальный ремонт внутридомовых инженерных систем вентиляции и дымоудаления при капитальном ремонте крыш</t>
  </si>
  <si>
    <t>ремонт внутридомовых инженерных систем теплоснабжения с заменой отопительных приборов (радиаторов) в местах общего пользования и отопительных приборов (радиаторов), расположенных в жилых помещениях, не имеющих отключающих устройств</t>
  </si>
  <si>
    <t>устройство вновь выгребных ям или отстойников с биологической очисткой сточных вод (септиков) при отсутствии централизованной системы канализации</t>
  </si>
  <si>
    <t>утепление фасадов</t>
  </si>
  <si>
    <t>ремонт выпусков системы водоотведения до первого смотрового колодца при капитальном ремонте внутридомовых инженерных систем водоотведения</t>
  </si>
  <si>
    <t>установка узлов управления и регулирования потребления ресурсов, необходимых для предоставления коммунальных услуг (тепловой энергии, горячей и холодной воды, электрической энергии, газа), с оборудованием устройств автоматизации и диспетчеризации, при проведении капитального ремонта внутридомовых инженерных систем</t>
  </si>
  <si>
    <t>установка или замена в комплексе оборудования индивидуальных тепловых пунктов, при проведении капитального ремонта внутридомовых инженерных систем теплоснабжения</t>
  </si>
  <si>
    <t>строительный контроль</t>
  </si>
  <si>
    <t>разработка проектной документации</t>
  </si>
  <si>
    <t>авторский надзор при выполнении работ по МКД, имеющих статус объекта культурного наследия (памятника истории и культуры) народов РФ</t>
  </si>
  <si>
    <t>ремонт сетей ХВС</t>
  </si>
  <si>
    <t>ремонт сетей ГВС</t>
  </si>
  <si>
    <t>ремонт сетей теплоснабжения</t>
  </si>
  <si>
    <t>ремонт систем водоотведения</t>
  </si>
  <si>
    <t>ремонт сетей электроснабжения</t>
  </si>
  <si>
    <t>ремонт сетей газоснабжения</t>
  </si>
  <si>
    <t>руб.</t>
  </si>
  <si>
    <t>ед.</t>
  </si>
  <si>
    <t>кв.м</t>
  </si>
  <si>
    <t>куб.м</t>
  </si>
  <si>
    <t>X</t>
  </si>
  <si>
    <t>Радужный г, 3-й кв-л, 29</t>
  </si>
  <si>
    <t>Итого по ЗАТО город Радужный на 2023 год</t>
  </si>
  <si>
    <t>РО</t>
  </si>
  <si>
    <t>УК</t>
  </si>
  <si>
    <t>МУП "ЖКХ" ЗАТО г. Радужный</t>
  </si>
  <si>
    <t>Ж/б панели</t>
  </si>
  <si>
    <t>5</t>
  </si>
  <si>
    <t>4</t>
  </si>
  <si>
    <t>МУП "ЖКХ" ЗАТО г. Радужный </t>
  </si>
  <si>
    <t xml:space="preserve">Источники финансирования </t>
  </si>
  <si>
    <t>Объем финансирования по 2023 г., руб.</t>
  </si>
  <si>
    <t xml:space="preserve">Всего </t>
  </si>
  <si>
    <t>в том числе: Фонд содействия реформированию жилищно-коммунального хозяйства</t>
  </si>
  <si>
    <t>Областной бюджет</t>
  </si>
  <si>
    <t>Местные бюджеты</t>
  </si>
  <si>
    <t>Средства собственников</t>
  </si>
  <si>
    <t>Источники финансирования краткосрочного плана
реализации региональной программы капитального ремонта
общего имущества в многоквартирных домах
на территории ЗАТО города Радужный на 2023 год</t>
  </si>
  <si>
    <t>Радужный г, 1-й кв-л, 24</t>
  </si>
  <si>
    <t>-</t>
  </si>
  <si>
    <t>Радужный г, 1-й кв-л, 12А</t>
  </si>
  <si>
    <t>Радужный г, 1-й кв-л, 6</t>
  </si>
  <si>
    <t>Итого по ЗАТО город Радужный на 2024 год</t>
  </si>
  <si>
    <t>Итого по ЗАТО город Радужный на 2023-2025 годы</t>
  </si>
  <si>
    <t>Панельные</t>
  </si>
  <si>
    <t>Объем финансирования по 2024 г., руб.</t>
  </si>
  <si>
    <t>Радужный г, 1-й кв-л, 31</t>
  </si>
  <si>
    <t>Радужный г, 3-й кв-л, 27</t>
  </si>
  <si>
    <t>12</t>
  </si>
  <si>
    <t>3</t>
  </si>
  <si>
    <t xml:space="preserve">МУП "ЖКХ" ЗАТО г. Радужный </t>
  </si>
  <si>
    <t>9</t>
  </si>
  <si>
    <t>Приложение</t>
  </si>
  <si>
    <t>Краткосрочный план 
реализации региональной программы капитального ремонта общего имущества
 в многоквартирных домах на территории муниципального образования ЗАТО г. Радужный  Владимирской области на  2023 -2025 годы</t>
  </si>
  <si>
    <t>Таблица №1</t>
  </si>
  <si>
    <t>Сведения о многоквартирных домах, включенных в сводный краткосрочный план реализации региональной программы капитального ремонта общего имущества в многоквартирных домах на территории ЗАТО г. Радужный  Владимирской области на 2023-2025 годы</t>
  </si>
  <si>
    <t>Будалова Ольга Ивановна</t>
  </si>
  <si>
    <t>т. 8(49254) 3 42 95</t>
  </si>
  <si>
    <t xml:space="preserve">       Таблица №2</t>
  </si>
  <si>
    <t>к постановлению администрации ЗАТО г.Радужный         Владимирской области от 17.01.2024  № 36</t>
  </si>
  <si>
    <t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2023-2025 годы
( в редакции постановления администрации ЗАТО г. Радужный Владимирской области                                                                       от 17.01.2024 № 36)</t>
  </si>
  <si>
    <t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2023-2025 годы
( в редакции постановления администрации ЗАТО г. Радужный Владимирской области от 17.01.2024 №36)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</si>
</sst>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</font>
    <font>
      <b/>
      <sz val="36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3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64">
    <xf numFmtId="0" fontId="0" fillId="0" borderId="0" xfId="0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1" applyNumberFormat="1" applyFont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4" fontId="1" fillId="0" borderId="1" xfId="0" applyNumberFormat="1" applyFont="1" applyBorder="1"/>
    <xf numFmtId="0" fontId="2" fillId="0" borderId="1" xfId="0" applyFont="1" applyBorder="1"/>
    <xf numFmtId="0" fontId="1" fillId="0" borderId="2" xfId="1" applyFont="1" applyBorder="1" applyAlignment="1">
      <alignment horizontal="center" vertical="center"/>
    </xf>
    <xf numFmtId="3" fontId="1" fillId="0" borderId="1" xfId="0" applyNumberFormat="1" applyFont="1" applyBorder="1"/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 wrapText="1"/>
    </xf>
    <xf numFmtId="1" fontId="1" fillId="0" borderId="3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4" fontId="2" fillId="0" borderId="1" xfId="2" applyNumberFormat="1" applyFont="1" applyBorder="1" applyAlignment="1">
      <alignment horizontal="right" wrapText="1"/>
    </xf>
    <xf numFmtId="1" fontId="1" fillId="0" borderId="1" xfId="0" applyNumberFormat="1" applyFont="1" applyBorder="1" applyAlignment="1">
      <alignment horizontal="right" vertical="center" wrapText="1"/>
    </xf>
    <xf numFmtId="4" fontId="1" fillId="2" borderId="1" xfId="0" applyNumberFormat="1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Fill="1"/>
    <xf numFmtId="0" fontId="9" fillId="0" borderId="0" xfId="0" applyFont="1" applyFill="1"/>
    <xf numFmtId="0" fontId="13" fillId="0" borderId="0" xfId="0" applyFont="1"/>
    <xf numFmtId="0" fontId="14" fillId="0" borderId="0" xfId="0" applyFont="1" applyAlignment="1">
      <alignment wrapText="1"/>
    </xf>
    <xf numFmtId="0" fontId="1" fillId="0" borderId="0" xfId="0" applyFont="1"/>
    <xf numFmtId="0" fontId="15" fillId="0" borderId="0" xfId="0" applyFont="1"/>
    <xf numFmtId="4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/>
    <xf numFmtId="0" fontId="17" fillId="0" borderId="1" xfId="0" applyFont="1" applyBorder="1" applyAlignment="1">
      <alignment wrapText="1"/>
    </xf>
    <xf numFmtId="4" fontId="18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top"/>
    </xf>
    <xf numFmtId="0" fontId="18" fillId="0" borderId="1" xfId="0" applyFont="1" applyBorder="1" applyAlignment="1">
      <alignment horizontal="left"/>
    </xf>
    <xf numFmtId="0" fontId="18" fillId="0" borderId="1" xfId="0" applyFont="1" applyBorder="1"/>
    <xf numFmtId="4" fontId="18" fillId="2" borderId="1" xfId="0" applyNumberFormat="1" applyFont="1" applyFill="1" applyBorder="1"/>
    <xf numFmtId="0" fontId="1" fillId="0" borderId="1" xfId="0" applyFont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4" fontId="16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Alignment="1"/>
    <xf numFmtId="4" fontId="1" fillId="0" borderId="1" xfId="0" applyNumberFormat="1" applyFont="1" applyBorder="1" applyAlignment="1">
      <alignment horizontal="center" vertical="center" textRotation="90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</cellXfs>
  <cellStyles count="3">
    <cellStyle name="Excel Built-in Normal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9"/>
  <sheetViews>
    <sheetView topLeftCell="H1" zoomScale="60" zoomScaleNormal="60" workbookViewId="0">
      <selection activeCell="Z2" sqref="Z2:AG4"/>
    </sheetView>
  </sheetViews>
  <sheetFormatPr defaultRowHeight="15" x14ac:dyDescent="0.25"/>
  <cols>
    <col min="1" max="1" width="9.28515625" bestFit="1" customWidth="1"/>
    <col min="2" max="2" width="53.7109375" customWidth="1"/>
    <col min="3" max="3" width="28.7109375" customWidth="1"/>
    <col min="4" max="4" width="21.42578125" customWidth="1"/>
    <col min="5" max="5" width="21.140625" customWidth="1"/>
    <col min="6" max="6" width="21" customWidth="1"/>
    <col min="7" max="7" width="19.85546875" customWidth="1"/>
    <col min="8" max="8" width="21.140625" customWidth="1"/>
    <col min="9" max="9" width="14.42578125" customWidth="1"/>
    <col min="10" max="10" width="15.85546875" customWidth="1"/>
    <col min="11" max="11" width="19.42578125" customWidth="1"/>
    <col min="12" max="12" width="17.5703125" customWidth="1"/>
    <col min="13" max="13" width="19.28515625" customWidth="1"/>
    <col min="14" max="14" width="16.85546875" customWidth="1"/>
    <col min="15" max="15" width="19.5703125" customWidth="1"/>
    <col min="16" max="16" width="18.42578125" customWidth="1"/>
    <col min="17" max="17" width="18.28515625" customWidth="1"/>
    <col min="18" max="18" width="9.28515625" customWidth="1"/>
    <col min="19" max="19" width="16.42578125" customWidth="1"/>
    <col min="20" max="20" width="22.5703125" customWidth="1"/>
    <col min="21" max="21" width="19" customWidth="1"/>
    <col min="22" max="22" width="14.7109375" customWidth="1"/>
    <col min="23" max="24" width="9.28515625" customWidth="1"/>
    <col min="25" max="25" width="22.140625" customWidth="1"/>
    <col min="26" max="26" width="29.5703125" customWidth="1"/>
    <col min="27" max="27" width="9.28515625" customWidth="1"/>
    <col min="28" max="28" width="21.5703125" customWidth="1"/>
    <col min="29" max="29" width="18.140625" customWidth="1"/>
    <col min="30" max="30" width="17" customWidth="1"/>
    <col min="31" max="31" width="13.42578125" customWidth="1"/>
    <col min="32" max="33" width="14" customWidth="1"/>
  </cols>
  <sheetData>
    <row r="1" spans="1:33" ht="45.75" x14ac:dyDescent="0.6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49" t="s">
        <v>67</v>
      </c>
      <c r="AC1" s="49"/>
      <c r="AD1" s="49"/>
      <c r="AE1" s="49"/>
      <c r="AF1" s="49"/>
      <c r="AG1" s="49"/>
    </row>
    <row r="2" spans="1:33" ht="114.7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57" t="s">
        <v>74</v>
      </c>
      <c r="AA2" s="58"/>
      <c r="AB2" s="58"/>
      <c r="AC2" s="58"/>
      <c r="AD2" s="58"/>
      <c r="AE2" s="58"/>
      <c r="AF2" s="58"/>
      <c r="AG2" s="58"/>
    </row>
    <row r="3" spans="1:33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58"/>
      <c r="AA3" s="58"/>
      <c r="AB3" s="58"/>
      <c r="AC3" s="58"/>
      <c r="AD3" s="58"/>
      <c r="AE3" s="58"/>
      <c r="AF3" s="58"/>
      <c r="AG3" s="58"/>
    </row>
    <row r="4" spans="1:33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58"/>
      <c r="AA4" s="58"/>
      <c r="AB4" s="58"/>
      <c r="AC4" s="58"/>
      <c r="AD4" s="58"/>
      <c r="AE4" s="58"/>
      <c r="AF4" s="58"/>
      <c r="AG4" s="58"/>
    </row>
    <row r="5" spans="1:33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</row>
    <row r="6" spans="1:33" ht="156" customHeight="1" x14ac:dyDescent="0.25">
      <c r="A6" s="50" t="s">
        <v>68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</row>
    <row r="7" spans="1:33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</row>
    <row r="8" spans="1:33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</row>
    <row r="10" spans="1:33" ht="18.75" x14ac:dyDescent="0.25">
      <c r="A10" s="51" t="s">
        <v>0</v>
      </c>
      <c r="B10" s="51" t="s">
        <v>1</v>
      </c>
      <c r="C10" s="53" t="s">
        <v>2</v>
      </c>
      <c r="D10" s="48" t="s">
        <v>3</v>
      </c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54" t="s">
        <v>4</v>
      </c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6" t="s">
        <v>5</v>
      </c>
      <c r="AF10" s="56" t="s">
        <v>6</v>
      </c>
      <c r="AG10" s="56" t="s">
        <v>7</v>
      </c>
    </row>
    <row r="11" spans="1:33" ht="18.75" x14ac:dyDescent="0.25">
      <c r="A11" s="51"/>
      <c r="B11" s="51"/>
      <c r="C11" s="53"/>
      <c r="D11" s="48" t="s">
        <v>8</v>
      </c>
      <c r="E11" s="48"/>
      <c r="F11" s="48"/>
      <c r="G11" s="48"/>
      <c r="H11" s="48"/>
      <c r="I11" s="48"/>
      <c r="J11" s="48" t="s">
        <v>9</v>
      </c>
      <c r="K11" s="48"/>
      <c r="L11" s="48" t="s">
        <v>10</v>
      </c>
      <c r="M11" s="48"/>
      <c r="N11" s="48" t="s">
        <v>11</v>
      </c>
      <c r="O11" s="48"/>
      <c r="P11" s="48" t="s">
        <v>12</v>
      </c>
      <c r="Q11" s="48"/>
      <c r="R11" s="48" t="s">
        <v>13</v>
      </c>
      <c r="S11" s="48"/>
      <c r="T11" s="55" t="s">
        <v>14</v>
      </c>
      <c r="U11" s="55" t="s">
        <v>15</v>
      </c>
      <c r="V11" s="55" t="s">
        <v>16</v>
      </c>
      <c r="W11" s="55" t="s">
        <v>17</v>
      </c>
      <c r="X11" s="55" t="s">
        <v>18</v>
      </c>
      <c r="Y11" s="55" t="s">
        <v>19</v>
      </c>
      <c r="Z11" s="55" t="s">
        <v>20</v>
      </c>
      <c r="AA11" s="55" t="s">
        <v>21</v>
      </c>
      <c r="AB11" s="55" t="s">
        <v>22</v>
      </c>
      <c r="AC11" s="59" t="s">
        <v>23</v>
      </c>
      <c r="AD11" s="55" t="s">
        <v>24</v>
      </c>
      <c r="AE11" s="56"/>
      <c r="AF11" s="56"/>
      <c r="AG11" s="56"/>
    </row>
    <row r="12" spans="1:33" x14ac:dyDescent="0.25">
      <c r="A12" s="51"/>
      <c r="B12" s="51"/>
      <c r="C12" s="53"/>
      <c r="D12" s="56" t="s">
        <v>25</v>
      </c>
      <c r="E12" s="56" t="s">
        <v>26</v>
      </c>
      <c r="F12" s="56" t="s">
        <v>27</v>
      </c>
      <c r="G12" s="56" t="s">
        <v>28</v>
      </c>
      <c r="H12" s="56" t="s">
        <v>29</v>
      </c>
      <c r="I12" s="56" t="s">
        <v>30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55"/>
      <c r="U12" s="55"/>
      <c r="V12" s="55"/>
      <c r="W12" s="55"/>
      <c r="X12" s="55"/>
      <c r="Y12" s="55"/>
      <c r="Z12" s="55"/>
      <c r="AA12" s="55"/>
      <c r="AB12" s="55"/>
      <c r="AC12" s="59"/>
      <c r="AD12" s="55"/>
      <c r="AE12" s="56"/>
      <c r="AF12" s="56"/>
      <c r="AG12" s="56"/>
    </row>
    <row r="13" spans="1:33" x14ac:dyDescent="0.25">
      <c r="A13" s="51"/>
      <c r="B13" s="51"/>
      <c r="C13" s="53"/>
      <c r="D13" s="56"/>
      <c r="E13" s="56"/>
      <c r="F13" s="56"/>
      <c r="G13" s="56"/>
      <c r="H13" s="56"/>
      <c r="I13" s="56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55"/>
      <c r="U13" s="55"/>
      <c r="V13" s="55"/>
      <c r="W13" s="55"/>
      <c r="X13" s="55"/>
      <c r="Y13" s="55"/>
      <c r="Z13" s="55"/>
      <c r="AA13" s="55"/>
      <c r="AB13" s="55"/>
      <c r="AC13" s="59"/>
      <c r="AD13" s="55"/>
      <c r="AE13" s="56"/>
      <c r="AF13" s="56"/>
      <c r="AG13" s="56"/>
    </row>
    <row r="14" spans="1:33" x14ac:dyDescent="0.25">
      <c r="A14" s="51"/>
      <c r="B14" s="51"/>
      <c r="C14" s="53"/>
      <c r="D14" s="56"/>
      <c r="E14" s="56"/>
      <c r="F14" s="56"/>
      <c r="G14" s="56"/>
      <c r="H14" s="56"/>
      <c r="I14" s="56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55"/>
      <c r="U14" s="55"/>
      <c r="V14" s="55"/>
      <c r="W14" s="55"/>
      <c r="X14" s="55"/>
      <c r="Y14" s="55"/>
      <c r="Z14" s="55"/>
      <c r="AA14" s="55"/>
      <c r="AB14" s="55"/>
      <c r="AC14" s="59"/>
      <c r="AD14" s="55"/>
      <c r="AE14" s="56"/>
      <c r="AF14" s="56"/>
      <c r="AG14" s="56"/>
    </row>
    <row r="15" spans="1:33" ht="152.25" customHeight="1" x14ac:dyDescent="0.25">
      <c r="A15" s="51"/>
      <c r="B15" s="51"/>
      <c r="C15" s="53"/>
      <c r="D15" s="56"/>
      <c r="E15" s="56"/>
      <c r="F15" s="56"/>
      <c r="G15" s="56"/>
      <c r="H15" s="56"/>
      <c r="I15" s="56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55"/>
      <c r="U15" s="55"/>
      <c r="V15" s="55"/>
      <c r="W15" s="55"/>
      <c r="X15" s="55"/>
      <c r="Y15" s="55"/>
      <c r="Z15" s="55"/>
      <c r="AA15" s="55"/>
      <c r="AB15" s="55"/>
      <c r="AC15" s="59"/>
      <c r="AD15" s="55"/>
      <c r="AE15" s="56"/>
      <c r="AF15" s="56"/>
      <c r="AG15" s="56"/>
    </row>
    <row r="16" spans="1:33" ht="26.25" x14ac:dyDescent="0.25">
      <c r="A16" s="52"/>
      <c r="B16" s="52"/>
      <c r="C16" s="39" t="s">
        <v>31</v>
      </c>
      <c r="D16" s="1" t="s">
        <v>31</v>
      </c>
      <c r="E16" s="1" t="s">
        <v>31</v>
      </c>
      <c r="F16" s="1" t="s">
        <v>31</v>
      </c>
      <c r="G16" s="1" t="s">
        <v>31</v>
      </c>
      <c r="H16" s="1" t="s">
        <v>31</v>
      </c>
      <c r="I16" s="1" t="s">
        <v>31</v>
      </c>
      <c r="J16" s="2" t="s">
        <v>32</v>
      </c>
      <c r="K16" s="2" t="s">
        <v>31</v>
      </c>
      <c r="L16" s="2" t="s">
        <v>33</v>
      </c>
      <c r="M16" s="2" t="s">
        <v>31</v>
      </c>
      <c r="N16" s="2" t="s">
        <v>33</v>
      </c>
      <c r="O16" s="2" t="s">
        <v>31</v>
      </c>
      <c r="P16" s="2" t="s">
        <v>33</v>
      </c>
      <c r="Q16" s="2" t="s">
        <v>31</v>
      </c>
      <c r="R16" s="2" t="s">
        <v>34</v>
      </c>
      <c r="S16" s="2" t="s">
        <v>31</v>
      </c>
      <c r="T16" s="2" t="s">
        <v>31</v>
      </c>
      <c r="U16" s="22" t="s">
        <v>31</v>
      </c>
      <c r="V16" s="2" t="s">
        <v>31</v>
      </c>
      <c r="W16" s="2" t="s">
        <v>31</v>
      </c>
      <c r="X16" s="1" t="s">
        <v>31</v>
      </c>
      <c r="Y16" s="2" t="s">
        <v>31</v>
      </c>
      <c r="Z16" s="2" t="s">
        <v>31</v>
      </c>
      <c r="AA16" s="2" t="s">
        <v>31</v>
      </c>
      <c r="AB16" s="2" t="s">
        <v>31</v>
      </c>
      <c r="AC16" s="1" t="s">
        <v>31</v>
      </c>
      <c r="AD16" s="2" t="s">
        <v>31</v>
      </c>
      <c r="AE16" s="56"/>
      <c r="AF16" s="56"/>
      <c r="AG16" s="56"/>
    </row>
    <row r="17" spans="1:33" ht="26.25" x14ac:dyDescent="0.25">
      <c r="A17" s="40">
        <v>1</v>
      </c>
      <c r="B17" s="40">
        <v>2</v>
      </c>
      <c r="C17" s="40">
        <v>3</v>
      </c>
      <c r="D17" s="2">
        <v>4</v>
      </c>
      <c r="E17" s="2">
        <v>5</v>
      </c>
      <c r="F17" s="2">
        <v>6</v>
      </c>
      <c r="G17" s="2">
        <v>7</v>
      </c>
      <c r="H17" s="2">
        <v>8</v>
      </c>
      <c r="I17" s="2">
        <v>9</v>
      </c>
      <c r="J17" s="2">
        <v>10</v>
      </c>
      <c r="K17" s="2">
        <v>11</v>
      </c>
      <c r="L17" s="2">
        <v>12</v>
      </c>
      <c r="M17" s="2">
        <v>13</v>
      </c>
      <c r="N17" s="2">
        <v>14</v>
      </c>
      <c r="O17" s="2">
        <v>15</v>
      </c>
      <c r="P17" s="2">
        <v>16</v>
      </c>
      <c r="Q17" s="2">
        <v>17</v>
      </c>
      <c r="R17" s="2">
        <v>18</v>
      </c>
      <c r="S17" s="2">
        <v>19</v>
      </c>
      <c r="T17" s="2">
        <v>20</v>
      </c>
      <c r="U17" s="2">
        <v>21</v>
      </c>
      <c r="V17" s="2">
        <v>22</v>
      </c>
      <c r="W17" s="2">
        <v>23</v>
      </c>
      <c r="X17" s="2">
        <v>24</v>
      </c>
      <c r="Y17" s="2">
        <v>25</v>
      </c>
      <c r="Z17" s="2">
        <v>26</v>
      </c>
      <c r="AA17" s="2">
        <v>27</v>
      </c>
      <c r="AB17" s="2">
        <v>28</v>
      </c>
      <c r="AC17" s="2">
        <v>29</v>
      </c>
      <c r="AD17" s="2">
        <v>30</v>
      </c>
      <c r="AE17" s="2">
        <v>31</v>
      </c>
      <c r="AF17" s="2">
        <v>32</v>
      </c>
      <c r="AG17" s="2">
        <v>33</v>
      </c>
    </row>
    <row r="18" spans="1:33" ht="20.25" x14ac:dyDescent="0.3">
      <c r="A18" s="41" t="s">
        <v>58</v>
      </c>
      <c r="B18" s="42"/>
      <c r="C18" s="43">
        <f>C19+C21</f>
        <v>94600709.670000002</v>
      </c>
      <c r="D18" s="14">
        <f t="shared" ref="D18:AD18" si="0">D19+D21</f>
        <v>2317960.48</v>
      </c>
      <c r="E18" s="14">
        <f t="shared" si="0"/>
        <v>4520177.6400000006</v>
      </c>
      <c r="F18" s="14">
        <f t="shared" si="0"/>
        <v>23522639.350000001</v>
      </c>
      <c r="G18" s="14">
        <f t="shared" si="0"/>
        <v>3224771.63</v>
      </c>
      <c r="H18" s="14">
        <f t="shared" si="0"/>
        <v>5573016.3100000005</v>
      </c>
      <c r="I18" s="14">
        <f t="shared" si="0"/>
        <v>0</v>
      </c>
      <c r="J18" s="29">
        <f t="shared" si="0"/>
        <v>9</v>
      </c>
      <c r="K18" s="14">
        <f t="shared" si="0"/>
        <v>31363101.039999999</v>
      </c>
      <c r="L18" s="14">
        <f t="shared" si="0"/>
        <v>0</v>
      </c>
      <c r="M18" s="14">
        <f t="shared" si="0"/>
        <v>0</v>
      </c>
      <c r="N18" s="14">
        <f t="shared" si="0"/>
        <v>0</v>
      </c>
      <c r="O18" s="14">
        <f t="shared" si="0"/>
        <v>0</v>
      </c>
      <c r="P18" s="14">
        <f t="shared" si="0"/>
        <v>10519.22</v>
      </c>
      <c r="Q18" s="14">
        <f t="shared" si="0"/>
        <v>22398598.630000003</v>
      </c>
      <c r="R18" s="14">
        <f t="shared" si="0"/>
        <v>0</v>
      </c>
      <c r="S18" s="14">
        <f t="shared" si="0"/>
        <v>0</v>
      </c>
      <c r="T18" s="14">
        <f t="shared" si="0"/>
        <v>0</v>
      </c>
      <c r="U18" s="14">
        <f t="shared" si="0"/>
        <v>0</v>
      </c>
      <c r="V18" s="14">
        <f t="shared" si="0"/>
        <v>0</v>
      </c>
      <c r="W18" s="14">
        <f t="shared" si="0"/>
        <v>0</v>
      </c>
      <c r="X18" s="14">
        <f t="shared" si="0"/>
        <v>0</v>
      </c>
      <c r="Y18" s="14">
        <f t="shared" si="0"/>
        <v>0</v>
      </c>
      <c r="Z18" s="14">
        <f t="shared" si="0"/>
        <v>0</v>
      </c>
      <c r="AA18" s="14">
        <f t="shared" si="0"/>
        <v>0</v>
      </c>
      <c r="AB18" s="14">
        <f t="shared" si="0"/>
        <v>812207.23</v>
      </c>
      <c r="AC18" s="14">
        <f t="shared" si="0"/>
        <v>868237.36</v>
      </c>
      <c r="AD18" s="14">
        <f t="shared" si="0"/>
        <v>0</v>
      </c>
      <c r="AE18" s="2" t="s">
        <v>35</v>
      </c>
      <c r="AF18" s="2" t="s">
        <v>35</v>
      </c>
      <c r="AG18" s="2" t="s">
        <v>35</v>
      </c>
    </row>
    <row r="19" spans="1:33" ht="20.25" x14ac:dyDescent="0.3">
      <c r="A19" s="41" t="s">
        <v>37</v>
      </c>
      <c r="B19" s="41"/>
      <c r="C19" s="43">
        <v>7328697.5000000009</v>
      </c>
      <c r="D19" s="14">
        <v>805756.75</v>
      </c>
      <c r="E19" s="14">
        <v>2076940.73</v>
      </c>
      <c r="F19" s="14">
        <v>1482750.5</v>
      </c>
      <c r="G19" s="14">
        <v>1252607.33</v>
      </c>
      <c r="H19" s="14">
        <v>1557094</v>
      </c>
      <c r="I19" s="14">
        <v>0</v>
      </c>
      <c r="J19" s="29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153548.19</v>
      </c>
      <c r="AC19" s="14">
        <v>0</v>
      </c>
      <c r="AD19" s="14">
        <v>0</v>
      </c>
      <c r="AE19" s="2" t="s">
        <v>35</v>
      </c>
      <c r="AF19" s="2" t="s">
        <v>35</v>
      </c>
      <c r="AG19" s="2" t="s">
        <v>35</v>
      </c>
    </row>
    <row r="20" spans="1:33" ht="20.25" x14ac:dyDescent="0.3">
      <c r="A20" s="44">
        <v>1</v>
      </c>
      <c r="B20" s="45" t="s">
        <v>53</v>
      </c>
      <c r="C20" s="43">
        <v>7328697.5000000009</v>
      </c>
      <c r="D20" s="11">
        <v>805756.75</v>
      </c>
      <c r="E20" s="11">
        <v>2076940.73</v>
      </c>
      <c r="F20" s="23">
        <v>1482750.5</v>
      </c>
      <c r="G20" s="11">
        <v>1252607.33</v>
      </c>
      <c r="H20" s="11">
        <v>1557094</v>
      </c>
      <c r="I20" s="11">
        <v>0</v>
      </c>
      <c r="J20" s="24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153548.19</v>
      </c>
      <c r="AC20" s="25">
        <v>0</v>
      </c>
      <c r="AD20" s="11">
        <v>0</v>
      </c>
      <c r="AE20" s="26" t="s">
        <v>54</v>
      </c>
      <c r="AF20" s="27">
        <v>2023</v>
      </c>
      <c r="AG20" s="26">
        <v>2023</v>
      </c>
    </row>
    <row r="21" spans="1:33" ht="20.25" x14ac:dyDescent="0.3">
      <c r="A21" s="41" t="s">
        <v>57</v>
      </c>
      <c r="B21" s="41"/>
      <c r="C21" s="43">
        <f>SUM(C22:C26)</f>
        <v>87272012.170000002</v>
      </c>
      <c r="D21" s="14">
        <f t="shared" ref="D21:AD21" si="1">SUM(D22:D26)</f>
        <v>1512203.73</v>
      </c>
      <c r="E21" s="14">
        <f t="shared" si="1"/>
        <v>2443236.91</v>
      </c>
      <c r="F21" s="14">
        <f t="shared" si="1"/>
        <v>22039888.850000001</v>
      </c>
      <c r="G21" s="14">
        <f t="shared" si="1"/>
        <v>1972164.3</v>
      </c>
      <c r="H21" s="14">
        <f t="shared" si="1"/>
        <v>4015922.31</v>
      </c>
      <c r="I21" s="14">
        <f t="shared" si="1"/>
        <v>0</v>
      </c>
      <c r="J21" s="29">
        <f t="shared" si="1"/>
        <v>9</v>
      </c>
      <c r="K21" s="14">
        <f t="shared" si="1"/>
        <v>31363101.039999999</v>
      </c>
      <c r="L21" s="14">
        <f t="shared" si="1"/>
        <v>0</v>
      </c>
      <c r="M21" s="14">
        <f t="shared" si="1"/>
        <v>0</v>
      </c>
      <c r="N21" s="14">
        <f t="shared" si="1"/>
        <v>0</v>
      </c>
      <c r="O21" s="14">
        <f t="shared" si="1"/>
        <v>0</v>
      </c>
      <c r="P21" s="14">
        <f t="shared" si="1"/>
        <v>10519.22</v>
      </c>
      <c r="Q21" s="14">
        <f t="shared" si="1"/>
        <v>22398598.630000003</v>
      </c>
      <c r="R21" s="14">
        <f t="shared" si="1"/>
        <v>0</v>
      </c>
      <c r="S21" s="14">
        <f t="shared" si="1"/>
        <v>0</v>
      </c>
      <c r="T21" s="14">
        <f t="shared" si="1"/>
        <v>0</v>
      </c>
      <c r="U21" s="14">
        <f t="shared" si="1"/>
        <v>0</v>
      </c>
      <c r="V21" s="14">
        <f t="shared" si="1"/>
        <v>0</v>
      </c>
      <c r="W21" s="14">
        <f t="shared" si="1"/>
        <v>0</v>
      </c>
      <c r="X21" s="14">
        <f t="shared" si="1"/>
        <v>0</v>
      </c>
      <c r="Y21" s="14">
        <f t="shared" si="1"/>
        <v>0</v>
      </c>
      <c r="Z21" s="14">
        <f t="shared" si="1"/>
        <v>0</v>
      </c>
      <c r="AA21" s="14">
        <f t="shared" si="1"/>
        <v>0</v>
      </c>
      <c r="AB21" s="14">
        <f t="shared" si="1"/>
        <v>658659.04</v>
      </c>
      <c r="AC21" s="14">
        <f t="shared" si="1"/>
        <v>868237.36</v>
      </c>
      <c r="AD21" s="14">
        <f t="shared" si="1"/>
        <v>0</v>
      </c>
      <c r="AE21" s="2" t="s">
        <v>35</v>
      </c>
      <c r="AF21" s="2" t="s">
        <v>35</v>
      </c>
      <c r="AG21" s="2" t="s">
        <v>35</v>
      </c>
    </row>
    <row r="22" spans="1:33" ht="20.25" x14ac:dyDescent="0.3">
      <c r="A22" s="44">
        <v>1</v>
      </c>
      <c r="B22" s="45" t="s">
        <v>55</v>
      </c>
      <c r="C22" s="43">
        <f t="shared" ref="C22:C26" si="2">D22+E22+F22+G22+H22+I22+K22+M22+O22+Q22+S22+T22+U22+V22+W22+X22+Y22+Z22+AA22+AB22+AC22+AD22</f>
        <v>32756541.91</v>
      </c>
      <c r="D22" s="11">
        <v>1512203.73</v>
      </c>
      <c r="E22" s="11">
        <v>2443236.91</v>
      </c>
      <c r="F22" s="11">
        <v>22039888.850000001</v>
      </c>
      <c r="G22" s="11">
        <v>1972164.3</v>
      </c>
      <c r="H22" s="11">
        <v>4015922.31</v>
      </c>
      <c r="I22" s="11">
        <v>0</v>
      </c>
      <c r="J22" s="17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f t="shared" ref="AB22" si="3">ROUND(M22*1.0593%,2)+ROUND(D22*1.0593%,2)+ROUND(E22*1.0593%,2)+ROUND(F22*1.0593%,2)+ROUND(G22*1.0593%,2)+ROUND(H22*1.0593%,2)+ROUND(I22*1.0593%,2)+ROUND(K22*1.0593%,2)+ROUND(O22*1.0593%,2)+ROUND(Q22*1.0593%,2)+ROUND(S22*1.0593%,2)+ROUND(T22*1.0593%,2)+ROUND(U22*1.0593%,2)+ROUND(V22*1.0593%,2)+ROUND(W22*1.0593%,2)+ROUND(X22*1.0593%,2)+ROUND(Y22*1.0593%,2)+ROUND(Z22*1.0593%,2)+ROUND(AA22*1.0593%,2)</f>
        <v>338800.33</v>
      </c>
      <c r="AC22" s="11">
        <v>434325.48</v>
      </c>
      <c r="AD22" s="11">
        <v>0</v>
      </c>
      <c r="AE22" s="27">
        <v>2024</v>
      </c>
      <c r="AF22" s="27">
        <v>2024</v>
      </c>
      <c r="AG22" s="26">
        <v>2024</v>
      </c>
    </row>
    <row r="23" spans="1:33" ht="20.25" x14ac:dyDescent="0.3">
      <c r="A23" s="44">
        <v>2</v>
      </c>
      <c r="B23" s="45" t="s">
        <v>56</v>
      </c>
      <c r="C23" s="43">
        <f t="shared" si="2"/>
        <v>7805847.0899999999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17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3083.72</v>
      </c>
      <c r="Q23" s="11">
        <f>6475236+1167065.83</f>
        <v>7642301.8300000001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f t="shared" ref="AB23" si="4">ROUND(M23*2.14%,2)+ROUND(D23*2.14%,2)+ROUND(E23*2.14%,2)+ROUND(F23*2.14%,2)+ROUND(G23*2.14%,2)+ROUND(H23*2.14%,2)+ROUND(I23*2.14%,2)+ROUND(K23*2.14%,2)+ROUND(O23*2.14%,2)+ROUND(Q23*2.14%,2)+ROUND(S23*2.14%,2)+ROUND(T23*2.14%,2)+ROUND(U23*2.14%,2)+ROUND(V23*2.14%,2)+ROUND(W23*2.14%,2)+ROUND(X23*2.14%,2)+ROUND(Y23*2.14%,2)+ROUND(Z23*2.14%,2)+ROUND(AA23*2.14%,2)</f>
        <v>163545.26</v>
      </c>
      <c r="AC23" s="25">
        <v>0</v>
      </c>
      <c r="AD23" s="11">
        <v>0</v>
      </c>
      <c r="AE23" s="26" t="s">
        <v>54</v>
      </c>
      <c r="AF23" s="27">
        <v>2024</v>
      </c>
      <c r="AG23" s="26">
        <v>2024</v>
      </c>
    </row>
    <row r="24" spans="1:33" ht="20.25" x14ac:dyDescent="0.3">
      <c r="A24" s="44">
        <v>3</v>
      </c>
      <c r="B24" s="45" t="s">
        <v>36</v>
      </c>
      <c r="C24" s="43">
        <f t="shared" si="2"/>
        <v>14912610.25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7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7435.5</v>
      </c>
      <c r="Q24" s="11">
        <v>14756296.800000001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f t="shared" ref="AB24" si="5">ROUND(M24*1.0593%,2)+ROUND(D24*1.0593%,2)+ROUND(E24*1.0593%,2)+ROUND(F24*1.0593%,2)+ROUND(G24*1.0593%,2)+ROUND(H24*1.0593%,2)+ROUND(I24*1.0593%,2)+ROUND(K24*1.0593%,2)+ROUND(O24*1.0593%,2)+ROUND(Q24*1.0593%,2)+ROUND(S24*1.0593%,2)+ROUND(T24*1.0593%,2)+ROUND(U24*1.0593%,2)+ROUND(V24*1.0593%,2)+ROUND(W24*1.0593%,2)+ROUND(X24*1.0593%,2)+ROUND(Y24*1.0593%,2)+ROUND(Z24*1.0593%,2)+ROUND(AA24*1.0593%,2)</f>
        <v>156313.45000000001</v>
      </c>
      <c r="AC24" s="11">
        <v>0</v>
      </c>
      <c r="AD24" s="11">
        <v>0</v>
      </c>
      <c r="AE24" s="27" t="s">
        <v>54</v>
      </c>
      <c r="AF24" s="27">
        <v>2024</v>
      </c>
      <c r="AG24" s="26">
        <v>2024</v>
      </c>
    </row>
    <row r="25" spans="1:33" ht="20.25" x14ac:dyDescent="0.3">
      <c r="A25" s="44">
        <v>4</v>
      </c>
      <c r="B25" s="46" t="s">
        <v>61</v>
      </c>
      <c r="C25" s="47">
        <f t="shared" si="2"/>
        <v>22256861.34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1">
        <v>6</v>
      </c>
      <c r="K25" s="30">
        <v>22020008.600000001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0">
        <v>0</v>
      </c>
      <c r="AC25" s="30">
        <v>236852.74</v>
      </c>
      <c r="AD25" s="30">
        <v>0</v>
      </c>
      <c r="AE25" s="32">
        <v>2024</v>
      </c>
      <c r="AF25" s="32">
        <v>2024</v>
      </c>
      <c r="AG25" s="32" t="s">
        <v>54</v>
      </c>
    </row>
    <row r="26" spans="1:33" ht="20.25" x14ac:dyDescent="0.3">
      <c r="A26" s="44">
        <v>5</v>
      </c>
      <c r="B26" s="46" t="s">
        <v>62</v>
      </c>
      <c r="C26" s="47">
        <f t="shared" si="2"/>
        <v>9540151.5800000001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1">
        <v>3</v>
      </c>
      <c r="K26" s="30">
        <v>9343092.4399999995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>
        <v>197059.14</v>
      </c>
      <c r="AD26" s="30">
        <v>0</v>
      </c>
      <c r="AE26" s="32">
        <v>2024</v>
      </c>
      <c r="AF26" s="32">
        <v>2024</v>
      </c>
      <c r="AG26" s="32" t="s">
        <v>54</v>
      </c>
    </row>
    <row r="28" spans="1:33" ht="21" x14ac:dyDescent="0.35">
      <c r="A28" s="35" t="s">
        <v>71</v>
      </c>
      <c r="B28" s="35"/>
    </row>
    <row r="29" spans="1:33" ht="21" x14ac:dyDescent="0.35">
      <c r="A29" s="35" t="s">
        <v>72</v>
      </c>
      <c r="B29" s="35"/>
    </row>
  </sheetData>
  <mergeCells count="34">
    <mergeCell ref="Z2:AG4"/>
    <mergeCell ref="G12:G15"/>
    <mergeCell ref="AF10:AF16"/>
    <mergeCell ref="T11:T15"/>
    <mergeCell ref="U11:U15"/>
    <mergeCell ref="AE10:AE16"/>
    <mergeCell ref="Z11:Z15"/>
    <mergeCell ref="AA11:AA15"/>
    <mergeCell ref="AD11:AD15"/>
    <mergeCell ref="AB11:AB15"/>
    <mergeCell ref="AC11:AC15"/>
    <mergeCell ref="J11:K15"/>
    <mergeCell ref="E12:E15"/>
    <mergeCell ref="F12:F15"/>
    <mergeCell ref="AG10:AG16"/>
    <mergeCell ref="D11:I11"/>
    <mergeCell ref="P11:Q15"/>
    <mergeCell ref="R11:S15"/>
    <mergeCell ref="L11:M15"/>
    <mergeCell ref="N11:O15"/>
    <mergeCell ref="AB1:AG1"/>
    <mergeCell ref="A6:AG6"/>
    <mergeCell ref="A10:A16"/>
    <mergeCell ref="B10:B16"/>
    <mergeCell ref="C10:C15"/>
    <mergeCell ref="D10:S10"/>
    <mergeCell ref="T10:AD10"/>
    <mergeCell ref="V11:V15"/>
    <mergeCell ref="W11:W15"/>
    <mergeCell ref="X11:X15"/>
    <mergeCell ref="Y11:Y15"/>
    <mergeCell ref="H12:H15"/>
    <mergeCell ref="I12:I15"/>
    <mergeCell ref="D12:D15"/>
  </mergeCells>
  <pageMargins left="0.70866141732283472" right="0.70866141732283472" top="0.74803149606299213" bottom="0.74803149606299213" header="0.31496062992125984" footer="0.31496062992125984"/>
  <pageSetup paperSize="9" scale="2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25"/>
  <sheetViews>
    <sheetView topLeftCell="C1" zoomScale="70" zoomScaleNormal="70" workbookViewId="0">
      <selection activeCell="L3" sqref="L3:T4"/>
    </sheetView>
  </sheetViews>
  <sheetFormatPr defaultRowHeight="15" x14ac:dyDescent="0.25"/>
  <cols>
    <col min="1" max="1" width="19.42578125" customWidth="1"/>
    <col min="2" max="2" width="48.7109375" customWidth="1"/>
    <col min="3" max="12" width="18.5703125" customWidth="1"/>
    <col min="13" max="13" width="41.7109375" customWidth="1"/>
    <col min="14" max="14" width="18.5703125" customWidth="1"/>
    <col min="15" max="15" width="18.5703125" hidden="1" customWidth="1"/>
    <col min="16" max="20" width="18.5703125" customWidth="1"/>
  </cols>
  <sheetData>
    <row r="2" spans="1:20" ht="30.75" x14ac:dyDescent="0.4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60" t="s">
        <v>69</v>
      </c>
      <c r="M2" s="60"/>
      <c r="N2" s="60"/>
      <c r="O2" s="60"/>
      <c r="P2" s="60"/>
      <c r="Q2" s="60"/>
      <c r="R2" s="60"/>
      <c r="S2" s="60"/>
      <c r="T2" s="60"/>
    </row>
    <row r="3" spans="1:20" ht="167.2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61" t="s">
        <v>75</v>
      </c>
      <c r="M3" s="61"/>
      <c r="N3" s="61"/>
      <c r="O3" s="61"/>
      <c r="P3" s="61"/>
      <c r="Q3" s="61"/>
      <c r="R3" s="61"/>
      <c r="S3" s="61"/>
      <c r="T3" s="61"/>
    </row>
    <row r="4" spans="1:20" ht="15" customHeight="1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61"/>
      <c r="M4" s="61"/>
      <c r="N4" s="61"/>
      <c r="O4" s="61"/>
      <c r="P4" s="61"/>
      <c r="Q4" s="61"/>
      <c r="R4" s="61"/>
      <c r="S4" s="61"/>
      <c r="T4" s="61"/>
    </row>
    <row r="5" spans="1:20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spans="1:20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0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spans="1:20" ht="35.2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spans="1:20" ht="15" customHeight="1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0" ht="175.5" customHeight="1" x14ac:dyDescent="0.25">
      <c r="A10" s="62" t="s">
        <v>70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</row>
    <row r="11" spans="1:20" x14ac:dyDescent="0.2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spans="1:20" ht="18.75" x14ac:dyDescent="0.25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H12" s="6">
        <v>8</v>
      </c>
      <c r="I12" s="6">
        <v>9</v>
      </c>
      <c r="J12" s="6">
        <v>10</v>
      </c>
      <c r="K12" s="6">
        <v>11</v>
      </c>
      <c r="L12" s="6">
        <v>12</v>
      </c>
      <c r="M12" s="7">
        <v>13</v>
      </c>
      <c r="N12" s="6">
        <v>14</v>
      </c>
      <c r="O12" s="6"/>
      <c r="P12" s="6">
        <v>15</v>
      </c>
      <c r="Q12" s="6">
        <v>16</v>
      </c>
      <c r="R12" s="6">
        <v>17</v>
      </c>
      <c r="S12" s="6">
        <v>18</v>
      </c>
      <c r="T12" s="6">
        <v>19</v>
      </c>
    </row>
    <row r="13" spans="1:20" ht="18.75" x14ac:dyDescent="0.3">
      <c r="A13" s="19" t="s">
        <v>58</v>
      </c>
      <c r="B13" s="6"/>
      <c r="C13" s="20" t="s">
        <v>35</v>
      </c>
      <c r="D13" s="8" t="s">
        <v>35</v>
      </c>
      <c r="E13" s="8" t="s">
        <v>35</v>
      </c>
      <c r="F13" s="8" t="s">
        <v>35</v>
      </c>
      <c r="G13" s="8" t="s">
        <v>35</v>
      </c>
      <c r="H13" s="18">
        <f>H14+H16</f>
        <v>40137.1</v>
      </c>
      <c r="I13" s="18">
        <f t="shared" ref="I13:J13" si="0">I14+I16</f>
        <v>33753.800000000003</v>
      </c>
      <c r="J13" s="21">
        <f t="shared" si="0"/>
        <v>1638</v>
      </c>
      <c r="K13" s="8" t="s">
        <v>35</v>
      </c>
      <c r="L13" s="8" t="s">
        <v>35</v>
      </c>
      <c r="M13" s="13" t="s">
        <v>35</v>
      </c>
      <c r="N13" s="18">
        <f>N14+N16</f>
        <v>94600709.670000002</v>
      </c>
      <c r="O13" s="18">
        <f t="shared" ref="O13:R13" si="1">O14+O16</f>
        <v>0</v>
      </c>
      <c r="P13" s="18">
        <f t="shared" si="1"/>
        <v>25437610.329999998</v>
      </c>
      <c r="Q13" s="18">
        <f t="shared" si="1"/>
        <v>0</v>
      </c>
      <c r="R13" s="18">
        <f t="shared" si="1"/>
        <v>69163099.340000004</v>
      </c>
      <c r="S13" s="15">
        <f t="shared" ref="S13:S21" si="2">N13/H13</f>
        <v>2356.9393321889224</v>
      </c>
      <c r="T13" s="15">
        <f>MAX(T14:T19)</f>
        <v>8312.1200000000008</v>
      </c>
    </row>
    <row r="14" spans="1:20" ht="18.75" x14ac:dyDescent="0.3">
      <c r="A14" s="19" t="s">
        <v>37</v>
      </c>
      <c r="B14" s="19"/>
      <c r="C14" s="20" t="s">
        <v>35</v>
      </c>
      <c r="D14" s="8" t="s">
        <v>35</v>
      </c>
      <c r="E14" s="8" t="s">
        <v>35</v>
      </c>
      <c r="F14" s="8" t="s">
        <v>35</v>
      </c>
      <c r="G14" s="8" t="s">
        <v>35</v>
      </c>
      <c r="H14" s="18">
        <f>H15</f>
        <v>3965.2</v>
      </c>
      <c r="I14" s="18">
        <f t="shared" ref="I14:J14" si="3">I15</f>
        <v>3485.8</v>
      </c>
      <c r="J14" s="21">
        <f t="shared" si="3"/>
        <v>178</v>
      </c>
      <c r="K14" s="8" t="s">
        <v>35</v>
      </c>
      <c r="L14" s="8" t="s">
        <v>35</v>
      </c>
      <c r="M14" s="13" t="s">
        <v>35</v>
      </c>
      <c r="N14" s="18">
        <v>7328697.5000000009</v>
      </c>
      <c r="O14" s="18">
        <f t="shared" ref="O14:R14" si="4">O15</f>
        <v>0</v>
      </c>
      <c r="P14" s="18">
        <f t="shared" si="4"/>
        <v>0</v>
      </c>
      <c r="Q14" s="18">
        <f t="shared" si="4"/>
        <v>0</v>
      </c>
      <c r="R14" s="18">
        <f t="shared" si="4"/>
        <v>7328697.5000000009</v>
      </c>
      <c r="S14" s="15">
        <f t="shared" si="2"/>
        <v>1848.2541864218706</v>
      </c>
      <c r="T14" s="14">
        <f>T15</f>
        <v>8312.1200000000008</v>
      </c>
    </row>
    <row r="15" spans="1:20" ht="18.75" x14ac:dyDescent="0.3">
      <c r="A15" s="8">
        <v>1</v>
      </c>
      <c r="B15" s="9" t="s">
        <v>53</v>
      </c>
      <c r="C15" s="10"/>
      <c r="D15" s="8">
        <v>1981</v>
      </c>
      <c r="E15" s="8" t="s">
        <v>41</v>
      </c>
      <c r="F15" s="8">
        <v>5</v>
      </c>
      <c r="G15" s="8" t="s">
        <v>42</v>
      </c>
      <c r="H15" s="11">
        <v>3965.2</v>
      </c>
      <c r="I15" s="11">
        <v>3485.8</v>
      </c>
      <c r="J15" s="12">
        <v>178</v>
      </c>
      <c r="K15" s="8" t="s">
        <v>38</v>
      </c>
      <c r="L15" s="8" t="s">
        <v>39</v>
      </c>
      <c r="M15" s="13" t="s">
        <v>44</v>
      </c>
      <c r="N15" s="14">
        <v>7328697.5000000009</v>
      </c>
      <c r="O15" s="14"/>
      <c r="P15" s="14">
        <v>0</v>
      </c>
      <c r="Q15" s="14">
        <v>0</v>
      </c>
      <c r="R15" s="14">
        <f t="shared" ref="R15" si="5">N15-P15-Q15</f>
        <v>7328697.5000000009</v>
      </c>
      <c r="S15" s="15">
        <f t="shared" si="2"/>
        <v>1848.2541864218706</v>
      </c>
      <c r="T15" s="14">
        <v>8312.1200000000008</v>
      </c>
    </row>
    <row r="16" spans="1:20" ht="18.75" x14ac:dyDescent="0.3">
      <c r="A16" s="19" t="s">
        <v>57</v>
      </c>
      <c r="B16" s="19"/>
      <c r="C16" s="20" t="s">
        <v>35</v>
      </c>
      <c r="D16" s="8" t="s">
        <v>35</v>
      </c>
      <c r="E16" s="8" t="s">
        <v>35</v>
      </c>
      <c r="F16" s="8" t="s">
        <v>35</v>
      </c>
      <c r="G16" s="8" t="s">
        <v>35</v>
      </c>
      <c r="H16" s="18">
        <f>SUM(H17:H21)</f>
        <v>36171.9</v>
      </c>
      <c r="I16" s="18">
        <f t="shared" ref="I16:J16" si="6">SUM(I17:I21)</f>
        <v>30268</v>
      </c>
      <c r="J16" s="21">
        <f t="shared" si="6"/>
        <v>1460</v>
      </c>
      <c r="K16" s="8" t="s">
        <v>35</v>
      </c>
      <c r="L16" s="8" t="s">
        <v>35</v>
      </c>
      <c r="M16" s="13" t="s">
        <v>35</v>
      </c>
      <c r="N16" s="18">
        <f>SUM(N17:N21)</f>
        <v>87272012.170000002</v>
      </c>
      <c r="O16" s="18">
        <f t="shared" ref="O16:R16" si="7">SUM(O17:O21)</f>
        <v>0</v>
      </c>
      <c r="P16" s="18">
        <f t="shared" si="7"/>
        <v>25437610.329999998</v>
      </c>
      <c r="Q16" s="18">
        <f t="shared" si="7"/>
        <v>0</v>
      </c>
      <c r="R16" s="18">
        <f t="shared" si="7"/>
        <v>61834401.839999996</v>
      </c>
      <c r="S16" s="15">
        <f t="shared" si="2"/>
        <v>2412.7019086639075</v>
      </c>
      <c r="T16" s="14">
        <f>MAX(T17:T21)</f>
        <v>8312.1200000000008</v>
      </c>
    </row>
    <row r="17" spans="1:20" ht="18.75" x14ac:dyDescent="0.3">
      <c r="A17" s="8">
        <v>1</v>
      </c>
      <c r="B17" s="9" t="s">
        <v>55</v>
      </c>
      <c r="C17" s="10"/>
      <c r="D17" s="8">
        <v>1981</v>
      </c>
      <c r="E17" s="8" t="s">
        <v>59</v>
      </c>
      <c r="F17" s="8">
        <v>5</v>
      </c>
      <c r="G17" s="8" t="s">
        <v>42</v>
      </c>
      <c r="H17" s="11">
        <v>3982.4</v>
      </c>
      <c r="I17" s="11">
        <v>3501.5</v>
      </c>
      <c r="J17" s="12">
        <v>165</v>
      </c>
      <c r="K17" s="8" t="s">
        <v>38</v>
      </c>
      <c r="L17" s="8" t="s">
        <v>39</v>
      </c>
      <c r="M17" s="13" t="s">
        <v>40</v>
      </c>
      <c r="N17" s="14">
        <v>32756541.91</v>
      </c>
      <c r="O17" s="14"/>
      <c r="P17" s="14">
        <v>0</v>
      </c>
      <c r="Q17" s="14">
        <v>0</v>
      </c>
      <c r="R17" s="14">
        <f t="shared" ref="R17:R19" si="8">N17-P17-Q17</f>
        <v>32756541.91</v>
      </c>
      <c r="S17" s="15">
        <f t="shared" si="2"/>
        <v>8225.3269159300926</v>
      </c>
      <c r="T17" s="14">
        <v>8312.1200000000008</v>
      </c>
    </row>
    <row r="18" spans="1:20" ht="18.75" x14ac:dyDescent="0.3">
      <c r="A18" s="8">
        <v>2</v>
      </c>
      <c r="B18" s="9" t="s">
        <v>56</v>
      </c>
      <c r="C18" s="10"/>
      <c r="D18" s="8">
        <v>1975</v>
      </c>
      <c r="E18" s="8" t="s">
        <v>41</v>
      </c>
      <c r="F18" s="8" t="s">
        <v>42</v>
      </c>
      <c r="G18" s="8" t="s">
        <v>42</v>
      </c>
      <c r="H18" s="11">
        <v>5911.9</v>
      </c>
      <c r="I18" s="11">
        <v>3394.8</v>
      </c>
      <c r="J18" s="12">
        <v>170</v>
      </c>
      <c r="K18" s="8" t="s">
        <v>38</v>
      </c>
      <c r="L18" s="8" t="s">
        <v>39</v>
      </c>
      <c r="M18" s="13" t="s">
        <v>40</v>
      </c>
      <c r="N18" s="14">
        <v>7805847.0899999999</v>
      </c>
      <c r="O18" s="14"/>
      <c r="P18" s="14">
        <v>0</v>
      </c>
      <c r="Q18" s="14">
        <v>0</v>
      </c>
      <c r="R18" s="14">
        <f t="shared" si="8"/>
        <v>7805847.0899999999</v>
      </c>
      <c r="S18" s="15">
        <f t="shared" si="2"/>
        <v>1320.361827838766</v>
      </c>
      <c r="T18" s="14">
        <v>4326.7378574739087</v>
      </c>
    </row>
    <row r="19" spans="1:20" ht="18.75" x14ac:dyDescent="0.3">
      <c r="A19" s="8">
        <v>3</v>
      </c>
      <c r="B19" s="9" t="s">
        <v>36</v>
      </c>
      <c r="C19" s="10"/>
      <c r="D19" s="8">
        <v>1999</v>
      </c>
      <c r="E19" s="8" t="s">
        <v>59</v>
      </c>
      <c r="F19" s="8">
        <v>9</v>
      </c>
      <c r="G19" s="8" t="s">
        <v>43</v>
      </c>
      <c r="H19" s="11">
        <v>9730.2999999999993</v>
      </c>
      <c r="I19" s="11">
        <v>8665.1</v>
      </c>
      <c r="J19" s="12">
        <v>382</v>
      </c>
      <c r="K19" s="8" t="s">
        <v>38</v>
      </c>
      <c r="L19" s="8" t="s">
        <v>39</v>
      </c>
      <c r="M19" s="13" t="s">
        <v>40</v>
      </c>
      <c r="N19" s="14">
        <v>14912610.25</v>
      </c>
      <c r="O19" s="14"/>
      <c r="P19" s="14">
        <v>0</v>
      </c>
      <c r="Q19" s="14">
        <v>0</v>
      </c>
      <c r="R19" s="14">
        <f t="shared" si="8"/>
        <v>14912610.25</v>
      </c>
      <c r="S19" s="15">
        <f t="shared" si="2"/>
        <v>1532.5951152585224</v>
      </c>
      <c r="T19" s="14">
        <v>6338.648552973701</v>
      </c>
    </row>
    <row r="20" spans="1:20" ht="18.75" x14ac:dyDescent="0.3">
      <c r="A20" s="8">
        <v>4</v>
      </c>
      <c r="B20" s="16" t="s">
        <v>61</v>
      </c>
      <c r="C20" s="16"/>
      <c r="D20" s="8">
        <v>1985</v>
      </c>
      <c r="E20" s="8" t="s">
        <v>41</v>
      </c>
      <c r="F20" s="8" t="s">
        <v>63</v>
      </c>
      <c r="G20" s="8" t="s">
        <v>64</v>
      </c>
      <c r="H20" s="11">
        <v>9261.5</v>
      </c>
      <c r="I20" s="11">
        <v>8219</v>
      </c>
      <c r="J20" s="17">
        <v>445</v>
      </c>
      <c r="K20" s="8" t="s">
        <v>38</v>
      </c>
      <c r="L20" s="8" t="s">
        <v>39</v>
      </c>
      <c r="M20" s="8" t="s">
        <v>65</v>
      </c>
      <c r="N20" s="30">
        <v>22256861.34</v>
      </c>
      <c r="O20" s="31"/>
      <c r="P20" s="30">
        <f t="shared" ref="P20:P21" si="9">ROUND(N20*80%,2)</f>
        <v>17805489.07</v>
      </c>
      <c r="Q20" s="30">
        <v>0</v>
      </c>
      <c r="R20" s="30">
        <f t="shared" ref="R20:R21" si="10">N20-P20</f>
        <v>4451372.2699999996</v>
      </c>
      <c r="S20" s="30">
        <f t="shared" si="2"/>
        <v>2403.1594601306483</v>
      </c>
      <c r="T20" s="30">
        <f t="shared" ref="T20:T21" si="11">N20/H20</f>
        <v>2403.1594601306483</v>
      </c>
    </row>
    <row r="21" spans="1:20" ht="18.75" x14ac:dyDescent="0.3">
      <c r="A21" s="8">
        <v>5</v>
      </c>
      <c r="B21" s="16" t="s">
        <v>62</v>
      </c>
      <c r="C21" s="16"/>
      <c r="D21" s="8">
        <v>1998</v>
      </c>
      <c r="E21" s="8" t="s">
        <v>41</v>
      </c>
      <c r="F21" s="8" t="s">
        <v>66</v>
      </c>
      <c r="G21" s="8" t="s">
        <v>64</v>
      </c>
      <c r="H21" s="11">
        <v>7285.8</v>
      </c>
      <c r="I21" s="11">
        <v>6487.6</v>
      </c>
      <c r="J21" s="17">
        <v>298</v>
      </c>
      <c r="K21" s="8" t="s">
        <v>38</v>
      </c>
      <c r="L21" s="8" t="s">
        <v>39</v>
      </c>
      <c r="M21" s="8" t="s">
        <v>65</v>
      </c>
      <c r="N21" s="30">
        <v>9540151.5800000001</v>
      </c>
      <c r="O21" s="31"/>
      <c r="P21" s="30">
        <f t="shared" si="9"/>
        <v>7632121.2599999998</v>
      </c>
      <c r="Q21" s="30">
        <v>0</v>
      </c>
      <c r="R21" s="30">
        <f t="shared" si="10"/>
        <v>1908030.3200000003</v>
      </c>
      <c r="S21" s="30">
        <f t="shared" si="2"/>
        <v>1309.4171648960992</v>
      </c>
      <c r="T21" s="30">
        <f t="shared" si="11"/>
        <v>1309.4171648960992</v>
      </c>
    </row>
    <row r="24" spans="1:20" ht="21" x14ac:dyDescent="0.35">
      <c r="A24" s="35" t="s">
        <v>71</v>
      </c>
      <c r="B24" s="35"/>
    </row>
    <row r="25" spans="1:20" ht="21" x14ac:dyDescent="0.35">
      <c r="A25" s="35" t="s">
        <v>72</v>
      </c>
      <c r="B25" s="35"/>
    </row>
  </sheetData>
  <mergeCells count="3">
    <mergeCell ref="L2:T2"/>
    <mergeCell ref="L3:T4"/>
    <mergeCell ref="A10:T10"/>
  </mergeCells>
  <pageMargins left="0.7" right="0.7" top="0.75" bottom="0.75" header="0.3" footer="0.3"/>
  <pageSetup paperSize="9" scale="3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9"/>
  <sheetViews>
    <sheetView tabSelected="1" zoomScale="80" zoomScaleNormal="80" workbookViewId="0">
      <selection activeCell="B2" sqref="B2"/>
    </sheetView>
  </sheetViews>
  <sheetFormatPr defaultRowHeight="15" x14ac:dyDescent="0.25"/>
  <cols>
    <col min="1" max="1" width="53.5703125" bestFit="1" customWidth="1"/>
    <col min="2" max="2" width="42.85546875" bestFit="1" customWidth="1"/>
  </cols>
  <sheetData>
    <row r="1" spans="1:2" ht="18.75" x14ac:dyDescent="0.3">
      <c r="B1" s="37" t="s">
        <v>73</v>
      </c>
    </row>
    <row r="2" spans="1:2" ht="173.25" customHeight="1" x14ac:dyDescent="0.25">
      <c r="B2" s="36" t="s">
        <v>76</v>
      </c>
    </row>
    <row r="3" spans="1:2" ht="84" customHeight="1" x14ac:dyDescent="0.25">
      <c r="A3" s="63" t="s">
        <v>52</v>
      </c>
      <c r="B3" s="63"/>
    </row>
    <row r="4" spans="1:2" ht="37.5" x14ac:dyDescent="0.25">
      <c r="A4" s="2" t="s">
        <v>45</v>
      </c>
      <c r="B4" s="2" t="s">
        <v>46</v>
      </c>
    </row>
    <row r="5" spans="1:2" ht="18.75" x14ac:dyDescent="0.3">
      <c r="A5" s="3" t="s">
        <v>47</v>
      </c>
      <c r="B5" s="4">
        <v>7328697.5000000009</v>
      </c>
    </row>
    <row r="6" spans="1:2" ht="56.25" x14ac:dyDescent="0.3">
      <c r="A6" s="5" t="s">
        <v>48</v>
      </c>
      <c r="B6" s="1">
        <v>0</v>
      </c>
    </row>
    <row r="7" spans="1:2" ht="18.75" x14ac:dyDescent="0.3">
      <c r="A7" s="5" t="s">
        <v>49</v>
      </c>
      <c r="B7" s="1">
        <v>0</v>
      </c>
    </row>
    <row r="8" spans="1:2" ht="18.75" x14ac:dyDescent="0.3">
      <c r="A8" s="5" t="s">
        <v>50</v>
      </c>
      <c r="B8" s="1">
        <v>0</v>
      </c>
    </row>
    <row r="9" spans="1:2" ht="18.75" x14ac:dyDescent="0.3">
      <c r="A9" s="5" t="s">
        <v>51</v>
      </c>
      <c r="B9" s="4">
        <f>B5-B6-B7-B8</f>
        <v>7328697.5000000009</v>
      </c>
    </row>
    <row r="10" spans="1:2" ht="37.5" x14ac:dyDescent="0.25">
      <c r="A10" s="2" t="s">
        <v>45</v>
      </c>
      <c r="B10" s="2" t="s">
        <v>60</v>
      </c>
    </row>
    <row r="11" spans="1:2" ht="18.75" x14ac:dyDescent="0.3">
      <c r="A11" s="3" t="s">
        <v>47</v>
      </c>
      <c r="B11" s="4">
        <v>87272012.170000002</v>
      </c>
    </row>
    <row r="12" spans="1:2" ht="56.25" x14ac:dyDescent="0.3">
      <c r="A12" s="5" t="s">
        <v>48</v>
      </c>
      <c r="B12" s="1">
        <v>0</v>
      </c>
    </row>
    <row r="13" spans="1:2" ht="18.75" x14ac:dyDescent="0.3">
      <c r="A13" s="5" t="s">
        <v>49</v>
      </c>
      <c r="B13" s="1">
        <v>25437610.329999998</v>
      </c>
    </row>
    <row r="14" spans="1:2" ht="18.75" x14ac:dyDescent="0.3">
      <c r="A14" s="5" t="s">
        <v>50</v>
      </c>
      <c r="B14" s="1">
        <v>0</v>
      </c>
    </row>
    <row r="15" spans="1:2" ht="18.75" x14ac:dyDescent="0.3">
      <c r="A15" s="5" t="s">
        <v>51</v>
      </c>
      <c r="B15" s="4">
        <f>B11-B12-B13-B14</f>
        <v>61834401.840000004</v>
      </c>
    </row>
    <row r="18" spans="1:1" ht="18.75" x14ac:dyDescent="0.3">
      <c r="A18" s="38" t="s">
        <v>71</v>
      </c>
    </row>
    <row r="19" spans="1:1" ht="18.75" x14ac:dyDescent="0.3">
      <c r="A19" s="38" t="s">
        <v>72</v>
      </c>
    </row>
  </sheetData>
  <mergeCells count="1">
    <mergeCell ref="A3:B3"/>
  </mergeCells>
  <pageMargins left="0.7" right="0.7" top="0.75" bottom="0.75" header="0.3" footer="0.3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Реестр</vt:lpstr>
      <vt:lpstr>Перечень</vt:lpstr>
      <vt:lpstr>РО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Базжина</dc:creator>
  <cp:lastModifiedBy>user</cp:lastModifiedBy>
  <cp:lastPrinted>2024-01-17T06:46:56Z</cp:lastPrinted>
  <dcterms:created xsi:type="dcterms:W3CDTF">2022-03-28T13:59:34Z</dcterms:created>
  <dcterms:modified xsi:type="dcterms:W3CDTF">2024-01-18T08:01:01Z</dcterms:modified>
</cp:coreProperties>
</file>