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2"/>
  </bookViews>
  <sheets>
    <sheet name="p_0040_1" sheetId="1" r:id="rId1"/>
    <sheet name="p_0040_2" sheetId="2" r:id="rId2"/>
    <sheet name="p_0040_3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6" i="1" s="1"/>
  <c r="R12" i="2" l="1"/>
  <c r="B21" i="3" l="1"/>
  <c r="T10" i="2"/>
  <c r="N10" i="2"/>
  <c r="S17" i="2"/>
  <c r="R17" i="2"/>
  <c r="R16" i="2" s="1"/>
  <c r="T16" i="2"/>
  <c r="Q16" i="2"/>
  <c r="P16" i="2"/>
  <c r="O16" i="2"/>
  <c r="J16" i="2"/>
  <c r="I16" i="2"/>
  <c r="H16" i="2"/>
  <c r="S16" i="2" s="1"/>
  <c r="S15" i="2"/>
  <c r="R15" i="2"/>
  <c r="S14" i="2"/>
  <c r="R14" i="2"/>
  <c r="Q13" i="2"/>
  <c r="P13" i="2"/>
  <c r="O13" i="2"/>
  <c r="J13" i="2"/>
  <c r="I13" i="2"/>
  <c r="H13" i="2"/>
  <c r="S13" i="2" s="1"/>
  <c r="S12" i="2"/>
  <c r="R11" i="2"/>
  <c r="Q11" i="2"/>
  <c r="Q10" i="2" s="1"/>
  <c r="P11" i="2"/>
  <c r="P10" i="2" s="1"/>
  <c r="O11" i="2"/>
  <c r="J11" i="2"/>
  <c r="J10" i="2" s="1"/>
  <c r="I11" i="2"/>
  <c r="I10" i="2" s="1"/>
  <c r="H11" i="2"/>
  <c r="S11" i="2" s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B20" i="1"/>
  <c r="C20" i="1" s="1"/>
  <c r="F19" i="1"/>
  <c r="AB19" i="1" s="1"/>
  <c r="AD18" i="1"/>
  <c r="AC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D16" i="1"/>
  <c r="AD15" i="1" s="1"/>
  <c r="AC16" i="1"/>
  <c r="AB16" i="1"/>
  <c r="AA16" i="1"/>
  <c r="Z16" i="1"/>
  <c r="Y16" i="1"/>
  <c r="X16" i="1"/>
  <c r="X15" i="1" s="1"/>
  <c r="W16" i="1"/>
  <c r="V16" i="1"/>
  <c r="U16" i="1"/>
  <c r="T16" i="1"/>
  <c r="T15" i="1" s="1"/>
  <c r="S16" i="1"/>
  <c r="R16" i="1"/>
  <c r="Q16" i="1"/>
  <c r="P16" i="1"/>
  <c r="P15" i="1" s="1"/>
  <c r="O16" i="1"/>
  <c r="N16" i="1"/>
  <c r="M16" i="1"/>
  <c r="L16" i="1"/>
  <c r="L15" i="1" s="1"/>
  <c r="K16" i="1"/>
  <c r="J16" i="1"/>
  <c r="I16" i="1"/>
  <c r="H16" i="1"/>
  <c r="H15" i="1" s="1"/>
  <c r="G16" i="1"/>
  <c r="F16" i="1"/>
  <c r="E16" i="1"/>
  <c r="D16" i="1"/>
  <c r="D15" i="1" s="1"/>
  <c r="B26" i="3"/>
  <c r="J15" i="1" l="1"/>
  <c r="V15" i="1"/>
  <c r="Z15" i="1"/>
  <c r="G15" i="1"/>
  <c r="K15" i="1"/>
  <c r="S15" i="1"/>
  <c r="W15" i="1"/>
  <c r="AA15" i="1"/>
  <c r="F15" i="1"/>
  <c r="R15" i="1"/>
  <c r="O15" i="1"/>
  <c r="E15" i="1"/>
  <c r="I15" i="1"/>
  <c r="M15" i="1"/>
  <c r="Q15" i="1"/>
  <c r="U15" i="1"/>
  <c r="Y15" i="1"/>
  <c r="AC15" i="1"/>
  <c r="N15" i="1"/>
  <c r="O10" i="2"/>
  <c r="H10" i="2"/>
  <c r="R13" i="2"/>
  <c r="R10" i="2" s="1"/>
  <c r="C19" i="1"/>
  <c r="C18" i="1" s="1"/>
  <c r="C15" i="1" s="1"/>
  <c r="AB18" i="1"/>
  <c r="AB15" i="1" s="1"/>
  <c r="S21" i="2"/>
  <c r="R21" i="2"/>
  <c r="S20" i="2"/>
  <c r="R20" i="2"/>
  <c r="Q19" i="2"/>
  <c r="P19" i="2"/>
  <c r="O19" i="2"/>
  <c r="J19" i="2"/>
  <c r="I19" i="2"/>
  <c r="H19" i="2"/>
  <c r="S19" i="2" s="1"/>
  <c r="C26" i="1"/>
  <c r="C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 l="1"/>
  <c r="R19" i="2"/>
  <c r="B15" i="3"/>
  <c r="B9" i="3"/>
  <c r="S10" i="2" l="1"/>
</calcChain>
</file>

<file path=xl/comments1.xml><?xml version="1.0" encoding="utf-8"?>
<comments xmlns="http://schemas.openxmlformats.org/spreadsheetml/2006/main">
  <authors>
    <author>Татьяна Николаевна Базжина</author>
  </authors>
  <commentList>
    <comment ref="D17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H17" authorId="0">
      <text>
        <r>
          <rPr>
            <b/>
            <sz val="14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14"/>
            <color indexed="81"/>
            <rFont val="Tahoma"/>
            <family val="2"/>
            <charset val="204"/>
          </rPr>
          <t xml:space="preserve">
Без замечаний.</t>
        </r>
      </text>
    </comment>
  </commentList>
</comments>
</file>

<file path=xl/sharedStrings.xml><?xml version="1.0" encoding="utf-8"?>
<sst xmlns="http://schemas.openxmlformats.org/spreadsheetml/2006/main" count="239" uniqueCount="103">
  <si>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</si>
  <si>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</si>
  <si>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</si>
  <si>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</si>
  <si>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</si>
  <si>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</si>
  <si>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</si>
  <si>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</si>
  <si>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</si>
  <si>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</si>
  <si>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</si>
  <si>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</si>
  <si>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</si>
  <si>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</si>
  <si>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</si>
  <si>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</si>
  <si>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</si>
  <si>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</si>
  <si>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</si>
  <si>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</si>
  <si>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</si>
  <si>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</si>
  <si>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</si>
  <si>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</si>
  <si>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</si>
  <si>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</si>
  <si>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</si>
  <si>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</si>
  <si>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</si>
  <si>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</si>
  <si>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</si>
  <si>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</si>
  <si>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</si>
  <si>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</si>
  <si>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</si>
  <si>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</si>
  <si>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Радужный г, 3-й кв-л, 29</t>
  </si>
  <si>
    <t>Итого по ЗАТО город Радужный на 2023 год</t>
  </si>
  <si>
    <t>Адрес многоквартирного дома 
(далее - МКД)</t>
  </si>
  <si>
    <t>Материал стен</t>
  </si>
  <si>
    <t>Количество этажей</t>
  </si>
  <si>
    <t>Количество подъездов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</si>
  <si>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</si>
  <si>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</si>
  <si>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</si>
  <si>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</si>
  <si>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</si>
  <si>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</si>
  <si>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чел.</t>
  </si>
  <si>
    <t>руб./кв.м</t>
  </si>
  <si>
    <t>РО</t>
  </si>
  <si>
    <t>УК</t>
  </si>
  <si>
    <t>МУП "ЖКХ" ЗАТО г. Радужный</t>
  </si>
  <si>
    <t>Ж/б панели</t>
  </si>
  <si>
    <t>5</t>
  </si>
  <si>
    <t>4</t>
  </si>
  <si>
    <t>МУП "ЖКХ" ЗАТО г. Радужный </t>
  </si>
  <si>
    <t xml:space="preserve">Источники финансирования </t>
  </si>
  <si>
    <t>Объем финансирования по 2023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</si>
  <si>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</si>
  <si>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</si>
  <si>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</si>
  <si>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</si>
  <si>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</si>
  <si>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Радужный г, 1-й кв-л, 24</t>
  </si>
  <si>
    <t>-</t>
  </si>
  <si>
    <t>Радужный г, 1-й кв-л, 12А</t>
  </si>
  <si>
    <t>Радужный г, 1-й кв-л, 6</t>
  </si>
  <si>
    <t>Итого по ЗАТО город Радужный на 2024 год</t>
  </si>
  <si>
    <t>Итого по ЗАТО город Радужный на 2023-2025 годы</t>
  </si>
  <si>
    <t>Наличие статуса ОКН</t>
  </si>
  <si>
    <t>Год ввода в эксплуатацию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</si>
  <si>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</si>
  <si>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</si>
  <si>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</si>
  <si>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</si>
  <si>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за счет средств бюджета субъекта Российской Федерации</t>
  </si>
  <si>
    <t>за счет средств местного бюджета</t>
  </si>
  <si>
    <t>за счет средств         собственников помещений в МКД</t>
  </si>
  <si>
    <t>Панельные</t>
  </si>
  <si>
    <t>Объем финансирования по 2024 г., руб.</t>
  </si>
  <si>
    <t>Радужный г, 1-й кв-л, 31</t>
  </si>
  <si>
    <t>Радужный г, 3-й кв-л, 27</t>
  </si>
  <si>
    <t>12</t>
  </si>
  <si>
    <t>3</t>
  </si>
  <si>
    <t xml:space="preserve">МУП "ЖКХ" ЗАТО г. Радужный </t>
  </si>
  <si>
    <t>9</t>
  </si>
  <si>
    <t>Перечень многоквартирных домов, по которым предоставляется финансовая поддержка на замену лифтов в многоквартирных домах, расположенных на территории Владимирской области в форме субсидии за счет средств областного бюджета ( адресное распределение указывается по мере принятия решений о предоставлении субсидии в соответствии с постановлением Правительства Владимирской области от 28.03.2019 № 235)</t>
  </si>
  <si>
    <t>Х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</si>
  <si>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ЗАТО города Радужный на 2023-2025 годы</t>
  </si>
  <si>
    <t xml:space="preserve">Финансовая поддержка на замену лифтового оборудования в форме субсидии за счет средств областного бюджета в рамках постановления Правительства области от 28.03.2019 № 235) </t>
  </si>
  <si>
    <t>Объем финансирования в 2024 - 2029 гг., руб.</t>
  </si>
  <si>
    <t>Итого по ЗАТО город Радужный на 2025 год</t>
  </si>
  <si>
    <t>Объем финансирования по 2025 г., руб.</t>
  </si>
  <si>
    <t>Приложение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</si>
  <si>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2023 -2025 годы</t>
  </si>
  <si>
    <t>Радужный г, 3-й кв-л, 29*</t>
  </si>
  <si>
    <t>Таблица №1</t>
  </si>
  <si>
    <t xml:space="preserve">       Таблица №2</t>
  </si>
  <si>
    <t xml:space="preserve">* -  Работы  по ремонту фасада МКД № 29 3  квартала начаты в 2024 году. Перенос сроков осуществлен   на основании  подпунктов 3, 4  п.25 постановления Губернатора Владимирской обл.асти  от 01.04.2014 № 303
(признание несостоявшимися конкурсных процедур по выбору подрядных организаций - конкурные процедуры проводились 27 раз,  договор по результатам торгов с подрядной организацией заключен только  23.08.2024 с графиком  производства работ  с 10.09.2024 по 30.08.2025, предусматривающим приостановку работ в зимний период ;  Таким образом начатые работы в связи с отсутствием  технической возможности для проведения работ по капитальному ремонту в связи с наступлением  низких температур окружающего воздуха приостановлены до 2025 года). 
</t>
  </si>
  <si>
    <t>к постановлению администрации                                                     ЗАТО г.Радужный Владимирской области                                        от _17.01.2025 №  40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</si>
  <si>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                                                                      от 17.01.2025 №  40)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</si>
  <si>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 от _17.01.2025 №  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</si>
</sst>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Arial Cyr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19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1" fillId="0" borderId="0"/>
    <xf numFmtId="0" fontId="6" fillId="0" borderId="0"/>
  </cellStyleXfs>
  <cellXfs count="121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0" fontId="1" fillId="0" borderId="3" xfId="4" applyFont="1" applyBorder="1" applyAlignment="1">
      <alignment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3" xfId="4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/>
    <xf numFmtId="0" fontId="23" fillId="0" borderId="0" xfId="0" applyFont="1" applyFill="1"/>
    <xf numFmtId="4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right"/>
    </xf>
    <xf numFmtId="1" fontId="19" fillId="0" borderId="4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4" fontId="21" fillId="0" borderId="1" xfId="2" applyNumberFormat="1" applyFont="1" applyFill="1" applyBorder="1" applyAlignment="1">
      <alignment horizontal="right" wrapText="1"/>
    </xf>
    <xf numFmtId="4" fontId="19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wrapText="1"/>
    </xf>
    <xf numFmtId="4" fontId="24" fillId="0" borderId="1" xfId="0" applyNumberFormat="1" applyFont="1" applyFill="1" applyBorder="1"/>
    <xf numFmtId="4" fontId="19" fillId="0" borderId="1" xfId="0" applyNumberFormat="1" applyFont="1" applyFill="1" applyBorder="1"/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4" fontId="27" fillId="0" borderId="1" xfId="0" applyNumberFormat="1" applyFont="1" applyFill="1" applyBorder="1"/>
    <xf numFmtId="4" fontId="16" fillId="0" borderId="1" xfId="0" applyNumberFormat="1" applyFont="1" applyFill="1" applyBorder="1"/>
    <xf numFmtId="4" fontId="28" fillId="0" borderId="1" xfId="0" applyNumberFormat="1" applyFont="1" applyFill="1" applyBorder="1"/>
    <xf numFmtId="0" fontId="28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4" fontId="19" fillId="0" borderId="2" xfId="1" applyNumberFormat="1" applyFont="1" applyFill="1" applyBorder="1" applyAlignment="1">
      <alignment horizontal="center" vertical="center" textRotation="90" wrapText="1"/>
    </xf>
    <xf numFmtId="4" fontId="19" fillId="0" borderId="6" xfId="1" applyNumberFormat="1" applyFont="1" applyFill="1" applyBorder="1" applyAlignment="1">
      <alignment horizontal="center" vertical="center" textRotation="90" wrapText="1"/>
    </xf>
    <xf numFmtId="0" fontId="19" fillId="0" borderId="1" xfId="1" applyFont="1" applyFill="1" applyBorder="1" applyAlignment="1">
      <alignment horizontal="center" vertical="center"/>
    </xf>
    <xf numFmtId="4" fontId="19" fillId="0" borderId="1" xfId="1" applyNumberFormat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/>
    </xf>
    <xf numFmtId="3" fontId="19" fillId="0" borderId="1" xfId="0" applyNumberFormat="1" applyFont="1" applyFill="1" applyBorder="1"/>
    <xf numFmtId="0" fontId="19" fillId="0" borderId="1" xfId="0" applyFont="1" applyFill="1" applyBorder="1" applyAlignment="1">
      <alignment horizontal="center" wrapText="1"/>
    </xf>
    <xf numFmtId="4" fontId="19" fillId="0" borderId="1" xfId="1" applyNumberFormat="1" applyFont="1" applyFill="1" applyBorder="1" applyAlignment="1">
      <alignment horizontal="right" vertical="center"/>
    </xf>
    <xf numFmtId="0" fontId="21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vertical="center"/>
    </xf>
    <xf numFmtId="0" fontId="31" fillId="0" borderId="1" xfId="3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4" fontId="2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2" fontId="32" fillId="0" borderId="1" xfId="0" applyNumberFormat="1" applyFont="1" applyFill="1" applyBorder="1" applyAlignment="1">
      <alignment horizontal="center" vertical="center" textRotation="90" wrapText="1"/>
    </xf>
    <xf numFmtId="2" fontId="20" fillId="0" borderId="1" xfId="0" applyNumberFormat="1" applyFont="1" applyFill="1" applyBorder="1" applyAlignment="1">
      <alignment horizontal="center" vertical="center" textRotation="90" wrapText="1"/>
    </xf>
    <xf numFmtId="4" fontId="20" fillId="0" borderId="1" xfId="0" applyNumberFormat="1" applyFont="1" applyFill="1" applyBorder="1" applyAlignment="1">
      <alignment horizontal="center" vertical="center" textRotation="90" wrapText="1"/>
    </xf>
    <xf numFmtId="0" fontId="20" fillId="0" borderId="1" xfId="0" applyFont="1" applyFill="1" applyBorder="1" applyAlignment="1">
      <alignment horizontal="center" vertical="center" textRotation="90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2" fontId="16" fillId="0" borderId="1" xfId="0" applyNumberFormat="1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Alignment="1"/>
    <xf numFmtId="0" fontId="14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2" fontId="28" fillId="0" borderId="1" xfId="0" applyNumberFormat="1" applyFont="1" applyFill="1" applyBorder="1" applyAlignment="1">
      <alignment horizontal="center" vertical="center" textRotation="90" wrapText="1"/>
    </xf>
    <xf numFmtId="0" fontId="21" fillId="0" borderId="3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textRotation="90" wrapText="1"/>
    </xf>
    <xf numFmtId="0" fontId="19" fillId="0" borderId="5" xfId="1" applyFont="1" applyFill="1" applyBorder="1" applyAlignment="1">
      <alignment horizontal="center" vertical="center" textRotation="90" wrapText="1"/>
    </xf>
    <xf numFmtId="0" fontId="19" fillId="0" borderId="6" xfId="1" applyFont="1" applyFill="1" applyBorder="1" applyAlignment="1">
      <alignment horizontal="center" vertical="center" textRotation="90" wrapText="1"/>
    </xf>
    <xf numFmtId="0" fontId="16" fillId="0" borderId="2" xfId="1" applyFont="1" applyFill="1" applyBorder="1" applyAlignment="1">
      <alignment horizontal="center" textRotation="90" wrapText="1"/>
    </xf>
    <xf numFmtId="0" fontId="16" fillId="0" borderId="5" xfId="1" applyFont="1" applyFill="1" applyBorder="1" applyAlignment="1">
      <alignment horizontal="center" textRotation="90" wrapText="1"/>
    </xf>
    <xf numFmtId="0" fontId="16" fillId="0" borderId="6" xfId="1" applyFont="1" applyFill="1" applyBorder="1" applyAlignment="1">
      <alignment horizontal="center" textRotation="90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" fontId="19" fillId="0" borderId="3" xfId="1" applyNumberFormat="1" applyFont="1" applyFill="1" applyBorder="1" applyAlignment="1">
      <alignment horizontal="center" vertical="center" wrapText="1"/>
    </xf>
    <xf numFmtId="4" fontId="19" fillId="0" borderId="7" xfId="1" applyNumberFormat="1" applyFont="1" applyFill="1" applyBorder="1" applyAlignment="1">
      <alignment horizontal="center" vertical="center" wrapText="1"/>
    </xf>
    <xf numFmtId="4" fontId="19" fillId="0" borderId="4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textRotation="90" wrapText="1"/>
    </xf>
    <xf numFmtId="4" fontId="19" fillId="0" borderId="5" xfId="1" applyNumberFormat="1" applyFont="1" applyFill="1" applyBorder="1" applyAlignment="1">
      <alignment horizontal="center" vertical="center" textRotation="90" wrapText="1"/>
    </xf>
    <xf numFmtId="4" fontId="19" fillId="0" borderId="6" xfId="1" applyNumberFormat="1" applyFont="1" applyFill="1" applyBorder="1" applyAlignment="1">
      <alignment horizontal="center" vertical="center" textRotation="90" wrapText="1"/>
    </xf>
    <xf numFmtId="0" fontId="28" fillId="0" borderId="2" xfId="1" applyFont="1" applyFill="1" applyBorder="1" applyAlignment="1">
      <alignment horizontal="center" textRotation="90" wrapText="1"/>
    </xf>
    <xf numFmtId="0" fontId="28" fillId="0" borderId="5" xfId="1" applyFont="1" applyFill="1" applyBorder="1" applyAlignment="1">
      <alignment horizontal="center" textRotation="90" wrapText="1"/>
    </xf>
    <xf numFmtId="0" fontId="28" fillId="0" borderId="6" xfId="1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 vertical="top" wrapText="1"/>
    </xf>
  </cellXfs>
  <cellStyles count="5">
    <cellStyle name="Excel Built-in Normal" xfId="2"/>
    <cellStyle name="Обычный" xfId="0" builtinId="0"/>
    <cellStyle name="Обычный 2" xfId="1"/>
    <cellStyle name="Обычный 4 2 2 2" xfId="4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topLeftCell="A13" zoomScale="60" zoomScaleNormal="60" workbookViewId="0">
      <selection activeCell="Z2" sqref="Z2:AG4"/>
    </sheetView>
  </sheetViews>
  <sheetFormatPr defaultRowHeight="15" x14ac:dyDescent="0.25"/>
  <cols>
    <col min="1" max="1" width="9.28515625" style="11" bestFit="1" customWidth="1"/>
    <col min="2" max="2" width="53.7109375" style="11" customWidth="1"/>
    <col min="3" max="3" width="28.7109375" style="11" customWidth="1"/>
    <col min="4" max="4" width="21.42578125" style="11" customWidth="1"/>
    <col min="5" max="5" width="21.140625" style="11" customWidth="1"/>
    <col min="6" max="6" width="23.42578125" style="11" customWidth="1"/>
    <col min="7" max="7" width="20.140625" style="11" customWidth="1"/>
    <col min="8" max="8" width="23.28515625" style="11" customWidth="1"/>
    <col min="9" max="9" width="14.42578125" style="11" customWidth="1"/>
    <col min="10" max="10" width="15.85546875" style="11" customWidth="1"/>
    <col min="11" max="11" width="23.7109375" style="11" customWidth="1"/>
    <col min="12" max="12" width="14.7109375" style="11" customWidth="1"/>
    <col min="13" max="13" width="19.28515625" style="11" customWidth="1"/>
    <col min="14" max="14" width="16.85546875" style="11" customWidth="1"/>
    <col min="15" max="15" width="19.5703125" style="11" customWidth="1"/>
    <col min="16" max="16" width="18.42578125" style="11" customWidth="1"/>
    <col min="17" max="17" width="21.5703125" style="11" customWidth="1"/>
    <col min="18" max="18" width="9.28515625" style="11" customWidth="1"/>
    <col min="19" max="19" width="16.42578125" style="11" customWidth="1"/>
    <col min="20" max="20" width="22.5703125" style="11" customWidth="1"/>
    <col min="21" max="22" width="19" style="11" customWidth="1"/>
    <col min="23" max="24" width="9.28515625" style="11" customWidth="1"/>
    <col min="25" max="25" width="22.140625" style="11" customWidth="1"/>
    <col min="26" max="26" width="29.5703125" style="11" customWidth="1"/>
    <col min="27" max="27" width="9.28515625" style="11" customWidth="1"/>
    <col min="28" max="28" width="21.5703125" style="11" customWidth="1"/>
    <col min="29" max="29" width="21" style="11" customWidth="1"/>
    <col min="30" max="30" width="17" style="11" customWidth="1"/>
    <col min="31" max="31" width="13.42578125" style="11" customWidth="1"/>
    <col min="32" max="32" width="17.140625" style="11" customWidth="1"/>
    <col min="33" max="33" width="14" style="11" customWidth="1"/>
    <col min="34" max="16384" width="9.140625" style="11"/>
  </cols>
  <sheetData>
    <row r="1" spans="1:33" ht="45.75" x14ac:dyDescent="0.65">
      <c r="Z1" s="85" t="s">
        <v>94</v>
      </c>
      <c r="AA1" s="85"/>
      <c r="AB1" s="85"/>
      <c r="AC1" s="85"/>
      <c r="AD1" s="85"/>
      <c r="AE1" s="85"/>
      <c r="AF1" s="85"/>
      <c r="AG1" s="85"/>
    </row>
    <row r="2" spans="1:33" x14ac:dyDescent="0.25">
      <c r="Z2" s="86" t="s">
        <v>100</v>
      </c>
      <c r="AA2" s="87"/>
      <c r="AB2" s="87"/>
      <c r="AC2" s="87"/>
      <c r="AD2" s="87"/>
      <c r="AE2" s="87"/>
      <c r="AF2" s="87"/>
      <c r="AG2" s="87"/>
    </row>
    <row r="3" spans="1:33" x14ac:dyDescent="0.25">
      <c r="Z3" s="87"/>
      <c r="AA3" s="87"/>
      <c r="AB3" s="87"/>
      <c r="AC3" s="87"/>
      <c r="AD3" s="87"/>
      <c r="AE3" s="87"/>
      <c r="AF3" s="87"/>
      <c r="AG3" s="87"/>
    </row>
    <row r="4" spans="1:33" ht="127.5" customHeight="1" x14ac:dyDescent="0.25">
      <c r="Z4" s="87"/>
      <c r="AA4" s="87"/>
      <c r="AB4" s="87"/>
      <c r="AC4" s="87"/>
      <c r="AD4" s="87"/>
      <c r="AE4" s="87"/>
      <c r="AF4" s="87"/>
      <c r="AG4" s="87"/>
    </row>
    <row r="6" spans="1:33" ht="159" customHeight="1" x14ac:dyDescent="0.25">
      <c r="A6" s="88" t="s">
        <v>95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</row>
    <row r="7" spans="1:33" s="19" customFormat="1" ht="31.5" x14ac:dyDescent="0.5">
      <c r="A7" s="74" t="s">
        <v>0</v>
      </c>
      <c r="B7" s="74" t="s">
        <v>1</v>
      </c>
      <c r="C7" s="90" t="s">
        <v>2</v>
      </c>
      <c r="D7" s="74" t="s">
        <v>3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91" t="s">
        <v>4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73" t="s">
        <v>5</v>
      </c>
      <c r="AF7" s="73" t="s">
        <v>6</v>
      </c>
      <c r="AG7" s="73" t="s">
        <v>7</v>
      </c>
    </row>
    <row r="8" spans="1:33" s="19" customFormat="1" ht="31.5" x14ac:dyDescent="0.5">
      <c r="A8" s="74"/>
      <c r="B8" s="74"/>
      <c r="C8" s="90"/>
      <c r="D8" s="74" t="s">
        <v>8</v>
      </c>
      <c r="E8" s="74"/>
      <c r="F8" s="74"/>
      <c r="G8" s="74"/>
      <c r="H8" s="74"/>
      <c r="I8" s="74"/>
      <c r="J8" s="74" t="s">
        <v>9</v>
      </c>
      <c r="K8" s="74"/>
      <c r="L8" s="74" t="s">
        <v>10</v>
      </c>
      <c r="M8" s="74"/>
      <c r="N8" s="74" t="s">
        <v>11</v>
      </c>
      <c r="O8" s="74"/>
      <c r="P8" s="74" t="s">
        <v>12</v>
      </c>
      <c r="Q8" s="74"/>
      <c r="R8" s="74" t="s">
        <v>13</v>
      </c>
      <c r="S8" s="74"/>
      <c r="T8" s="71" t="s">
        <v>14</v>
      </c>
      <c r="U8" s="71" t="s">
        <v>15</v>
      </c>
      <c r="V8" s="92" t="s">
        <v>16</v>
      </c>
      <c r="W8" s="84" t="s">
        <v>17</v>
      </c>
      <c r="X8" s="71" t="s">
        <v>18</v>
      </c>
      <c r="Y8" s="84" t="s">
        <v>19</v>
      </c>
      <c r="Z8" s="84" t="s">
        <v>20</v>
      </c>
      <c r="AA8" s="70" t="s">
        <v>21</v>
      </c>
      <c r="AB8" s="71" t="s">
        <v>22</v>
      </c>
      <c r="AC8" s="72" t="s">
        <v>23</v>
      </c>
      <c r="AD8" s="84" t="s">
        <v>24</v>
      </c>
      <c r="AE8" s="73"/>
      <c r="AF8" s="73"/>
      <c r="AG8" s="73"/>
    </row>
    <row r="9" spans="1:33" s="19" customFormat="1" ht="31.5" x14ac:dyDescent="0.5">
      <c r="A9" s="74"/>
      <c r="B9" s="74"/>
      <c r="C9" s="90"/>
      <c r="D9" s="73" t="s">
        <v>25</v>
      </c>
      <c r="E9" s="73" t="s">
        <v>26</v>
      </c>
      <c r="F9" s="73" t="s">
        <v>27</v>
      </c>
      <c r="G9" s="73" t="s">
        <v>28</v>
      </c>
      <c r="H9" s="73" t="s">
        <v>29</v>
      </c>
      <c r="I9" s="73" t="s">
        <v>30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1"/>
      <c r="U9" s="71"/>
      <c r="V9" s="92"/>
      <c r="W9" s="84"/>
      <c r="X9" s="71"/>
      <c r="Y9" s="84"/>
      <c r="Z9" s="84"/>
      <c r="AA9" s="70"/>
      <c r="AB9" s="71"/>
      <c r="AC9" s="72"/>
      <c r="AD9" s="84"/>
      <c r="AE9" s="73"/>
      <c r="AF9" s="73"/>
      <c r="AG9" s="73"/>
    </row>
    <row r="10" spans="1:33" s="19" customFormat="1" ht="93" customHeight="1" x14ac:dyDescent="0.5">
      <c r="A10" s="74"/>
      <c r="B10" s="74"/>
      <c r="C10" s="90"/>
      <c r="D10" s="73"/>
      <c r="E10" s="73"/>
      <c r="F10" s="73"/>
      <c r="G10" s="73"/>
      <c r="H10" s="73"/>
      <c r="I10" s="73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1"/>
      <c r="U10" s="71"/>
      <c r="V10" s="92"/>
      <c r="W10" s="84"/>
      <c r="X10" s="71"/>
      <c r="Y10" s="84"/>
      <c r="Z10" s="84"/>
      <c r="AA10" s="70"/>
      <c r="AB10" s="71"/>
      <c r="AC10" s="72"/>
      <c r="AD10" s="84"/>
      <c r="AE10" s="73"/>
      <c r="AF10" s="73"/>
      <c r="AG10" s="73"/>
    </row>
    <row r="11" spans="1:33" s="19" customFormat="1" ht="31.5" x14ac:dyDescent="0.5">
      <c r="A11" s="74"/>
      <c r="B11" s="74"/>
      <c r="C11" s="90"/>
      <c r="D11" s="73"/>
      <c r="E11" s="73"/>
      <c r="F11" s="73"/>
      <c r="G11" s="73"/>
      <c r="H11" s="73"/>
      <c r="I11" s="73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1"/>
      <c r="U11" s="71"/>
      <c r="V11" s="92"/>
      <c r="W11" s="84"/>
      <c r="X11" s="71"/>
      <c r="Y11" s="84"/>
      <c r="Z11" s="84"/>
      <c r="AA11" s="70"/>
      <c r="AB11" s="71"/>
      <c r="AC11" s="72"/>
      <c r="AD11" s="84"/>
      <c r="AE11" s="73"/>
      <c r="AF11" s="73"/>
      <c r="AG11" s="73"/>
    </row>
    <row r="12" spans="1:33" s="19" customFormat="1" ht="152.25" customHeight="1" x14ac:dyDescent="0.5">
      <c r="A12" s="74"/>
      <c r="B12" s="74"/>
      <c r="C12" s="90"/>
      <c r="D12" s="73"/>
      <c r="E12" s="73"/>
      <c r="F12" s="73"/>
      <c r="G12" s="73"/>
      <c r="H12" s="73"/>
      <c r="I12" s="73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1"/>
      <c r="U12" s="71"/>
      <c r="V12" s="92"/>
      <c r="W12" s="84"/>
      <c r="X12" s="71"/>
      <c r="Y12" s="84"/>
      <c r="Z12" s="84"/>
      <c r="AA12" s="70"/>
      <c r="AB12" s="71"/>
      <c r="AC12" s="72"/>
      <c r="AD12" s="84"/>
      <c r="AE12" s="73"/>
      <c r="AF12" s="73"/>
      <c r="AG12" s="73"/>
    </row>
    <row r="13" spans="1:33" s="19" customFormat="1" ht="72.75" customHeight="1" x14ac:dyDescent="0.5">
      <c r="A13" s="89"/>
      <c r="B13" s="89"/>
      <c r="C13" s="20" t="s">
        <v>31</v>
      </c>
      <c r="D13" s="20" t="s">
        <v>31</v>
      </c>
      <c r="E13" s="20" t="s">
        <v>31</v>
      </c>
      <c r="F13" s="20" t="s">
        <v>31</v>
      </c>
      <c r="G13" s="20" t="s">
        <v>31</v>
      </c>
      <c r="H13" s="20" t="s">
        <v>31</v>
      </c>
      <c r="I13" s="20" t="s">
        <v>31</v>
      </c>
      <c r="J13" s="21" t="s">
        <v>32</v>
      </c>
      <c r="K13" s="21" t="s">
        <v>31</v>
      </c>
      <c r="L13" s="21" t="s">
        <v>33</v>
      </c>
      <c r="M13" s="21" t="s">
        <v>31</v>
      </c>
      <c r="N13" s="21" t="s">
        <v>33</v>
      </c>
      <c r="O13" s="21" t="s">
        <v>31</v>
      </c>
      <c r="P13" s="21" t="s">
        <v>33</v>
      </c>
      <c r="Q13" s="21" t="s">
        <v>31</v>
      </c>
      <c r="R13" s="21" t="s">
        <v>34</v>
      </c>
      <c r="S13" s="21" t="s">
        <v>31</v>
      </c>
      <c r="T13" s="21" t="s">
        <v>31</v>
      </c>
      <c r="U13" s="22" t="s">
        <v>31</v>
      </c>
      <c r="V13" s="21" t="s">
        <v>31</v>
      </c>
      <c r="W13" s="48" t="s">
        <v>31</v>
      </c>
      <c r="X13" s="66" t="s">
        <v>31</v>
      </c>
      <c r="Y13" s="21" t="s">
        <v>31</v>
      </c>
      <c r="Z13" s="21" t="s">
        <v>31</v>
      </c>
      <c r="AA13" s="21" t="s">
        <v>31</v>
      </c>
      <c r="AB13" s="21" t="s">
        <v>31</v>
      </c>
      <c r="AC13" s="20" t="s">
        <v>31</v>
      </c>
      <c r="AD13" s="21" t="s">
        <v>31</v>
      </c>
      <c r="AE13" s="73"/>
      <c r="AF13" s="73"/>
      <c r="AG13" s="73"/>
    </row>
    <row r="14" spans="1:33" s="19" customFormat="1" ht="31.5" x14ac:dyDescent="0.5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  <c r="K14" s="21">
        <v>11</v>
      </c>
      <c r="L14" s="21">
        <v>12</v>
      </c>
      <c r="M14" s="21">
        <v>13</v>
      </c>
      <c r="N14" s="21">
        <v>14</v>
      </c>
      <c r="O14" s="21">
        <v>15</v>
      </c>
      <c r="P14" s="21">
        <v>16</v>
      </c>
      <c r="Q14" s="21">
        <v>17</v>
      </c>
      <c r="R14" s="21">
        <v>18</v>
      </c>
      <c r="S14" s="21">
        <v>19</v>
      </c>
      <c r="T14" s="21">
        <v>20</v>
      </c>
      <c r="U14" s="21">
        <v>21</v>
      </c>
      <c r="V14" s="21">
        <v>22</v>
      </c>
      <c r="W14" s="21">
        <v>23</v>
      </c>
      <c r="X14" s="21">
        <v>24</v>
      </c>
      <c r="Y14" s="21">
        <v>25</v>
      </c>
      <c r="Z14" s="21">
        <v>26</v>
      </c>
      <c r="AA14" s="21">
        <v>27</v>
      </c>
      <c r="AB14" s="21">
        <v>28</v>
      </c>
      <c r="AC14" s="21">
        <v>29</v>
      </c>
      <c r="AD14" s="21">
        <v>30</v>
      </c>
      <c r="AE14" s="21">
        <v>31</v>
      </c>
      <c r="AF14" s="21">
        <v>32</v>
      </c>
      <c r="AG14" s="21">
        <v>33</v>
      </c>
    </row>
    <row r="15" spans="1:33" ht="102.75" customHeight="1" x14ac:dyDescent="0.25">
      <c r="A15" s="77" t="s">
        <v>69</v>
      </c>
      <c r="B15" s="78"/>
      <c r="C15" s="23">
        <f>C16+C18+C21</f>
        <v>60050253.810000002</v>
      </c>
      <c r="D15" s="33">
        <f t="shared" ref="D15:AD15" si="0">D16+D18+D21</f>
        <v>2193304.33</v>
      </c>
      <c r="E15" s="33">
        <f t="shared" si="0"/>
        <v>4052376.41</v>
      </c>
      <c r="F15" s="35">
        <f t="shared" si="0"/>
        <v>15247798.800000001</v>
      </c>
      <c r="G15" s="35">
        <f t="shared" si="0"/>
        <v>2839482.3</v>
      </c>
      <c r="H15" s="33">
        <f t="shared" si="0"/>
        <v>5573016.3100000005</v>
      </c>
      <c r="I15" s="24">
        <f t="shared" si="0"/>
        <v>0</v>
      </c>
      <c r="J15" s="25">
        <f t="shared" si="0"/>
        <v>0</v>
      </c>
      <c r="K15" s="24">
        <f t="shared" si="0"/>
        <v>0</v>
      </c>
      <c r="L15" s="24">
        <f t="shared" si="0"/>
        <v>0</v>
      </c>
      <c r="M15" s="24">
        <f t="shared" si="0"/>
        <v>0</v>
      </c>
      <c r="N15" s="24">
        <f t="shared" si="0"/>
        <v>0</v>
      </c>
      <c r="O15" s="24">
        <f t="shared" si="0"/>
        <v>0</v>
      </c>
      <c r="P15" s="33">
        <f t="shared" si="0"/>
        <v>10519.22</v>
      </c>
      <c r="Q15" s="35">
        <f t="shared" si="0"/>
        <v>29088750.73</v>
      </c>
      <c r="R15" s="24">
        <f t="shared" si="0"/>
        <v>0</v>
      </c>
      <c r="S15" s="24">
        <f t="shared" si="0"/>
        <v>0</v>
      </c>
      <c r="T15" s="24">
        <f t="shared" si="0"/>
        <v>0</v>
      </c>
      <c r="U15" s="24">
        <f t="shared" si="0"/>
        <v>0</v>
      </c>
      <c r="V15" s="24">
        <f t="shared" si="0"/>
        <v>0</v>
      </c>
      <c r="W15" s="24">
        <f t="shared" si="0"/>
        <v>0</v>
      </c>
      <c r="X15" s="24">
        <f t="shared" si="0"/>
        <v>0</v>
      </c>
      <c r="Y15" s="24">
        <f t="shared" si="0"/>
        <v>0</v>
      </c>
      <c r="Z15" s="24">
        <f t="shared" si="0"/>
        <v>0</v>
      </c>
      <c r="AA15" s="24">
        <f t="shared" si="0"/>
        <v>0</v>
      </c>
      <c r="AB15" s="24">
        <f t="shared" si="0"/>
        <v>621199.44999999995</v>
      </c>
      <c r="AC15" s="33">
        <f t="shared" si="0"/>
        <v>434325.48</v>
      </c>
      <c r="AD15" s="24">
        <f t="shared" si="0"/>
        <v>0</v>
      </c>
      <c r="AE15" s="26" t="s">
        <v>35</v>
      </c>
      <c r="AF15" s="26" t="s">
        <v>35</v>
      </c>
      <c r="AG15" s="26" t="s">
        <v>35</v>
      </c>
    </row>
    <row r="16" spans="1:33" ht="64.5" customHeight="1" x14ac:dyDescent="0.45">
      <c r="A16" s="75" t="s">
        <v>37</v>
      </c>
      <c r="B16" s="76"/>
      <c r="C16" s="23">
        <f>C17</f>
        <v>6261545.71</v>
      </c>
      <c r="D16" s="33">
        <f t="shared" ref="D16:AD16" si="1">D17</f>
        <v>681100.6</v>
      </c>
      <c r="E16" s="33">
        <f t="shared" si="1"/>
        <v>1609139.5</v>
      </c>
      <c r="F16" s="35">
        <f t="shared" si="1"/>
        <v>1482750.5</v>
      </c>
      <c r="G16" s="35">
        <f t="shared" si="1"/>
        <v>867318</v>
      </c>
      <c r="H16" s="33">
        <f t="shared" si="1"/>
        <v>1557094</v>
      </c>
      <c r="I16" s="24">
        <f t="shared" si="1"/>
        <v>0</v>
      </c>
      <c r="J16" s="25">
        <f t="shared" si="1"/>
        <v>0</v>
      </c>
      <c r="K16" s="24">
        <f t="shared" si="1"/>
        <v>0</v>
      </c>
      <c r="L16" s="24">
        <f t="shared" si="1"/>
        <v>0</v>
      </c>
      <c r="M16" s="24">
        <f t="shared" si="1"/>
        <v>0</v>
      </c>
      <c r="N16" s="24">
        <f t="shared" si="1"/>
        <v>0</v>
      </c>
      <c r="O16" s="24">
        <f t="shared" si="1"/>
        <v>0</v>
      </c>
      <c r="P16" s="24">
        <f t="shared" si="1"/>
        <v>0</v>
      </c>
      <c r="Q16" s="24">
        <f t="shared" si="1"/>
        <v>0</v>
      </c>
      <c r="R16" s="24">
        <f t="shared" si="1"/>
        <v>0</v>
      </c>
      <c r="S16" s="24">
        <f t="shared" si="1"/>
        <v>0</v>
      </c>
      <c r="T16" s="24">
        <f t="shared" si="1"/>
        <v>0</v>
      </c>
      <c r="U16" s="24">
        <f t="shared" si="1"/>
        <v>0</v>
      </c>
      <c r="V16" s="24">
        <f t="shared" si="1"/>
        <v>0</v>
      </c>
      <c r="W16" s="24">
        <f t="shared" si="1"/>
        <v>0</v>
      </c>
      <c r="X16" s="24">
        <f t="shared" si="1"/>
        <v>0</v>
      </c>
      <c r="Y16" s="24">
        <f t="shared" si="1"/>
        <v>0</v>
      </c>
      <c r="Z16" s="24">
        <f t="shared" si="1"/>
        <v>0</v>
      </c>
      <c r="AA16" s="24">
        <f t="shared" si="1"/>
        <v>0</v>
      </c>
      <c r="AB16" s="24">
        <f t="shared" si="1"/>
        <v>64143.11</v>
      </c>
      <c r="AC16" s="33">
        <f t="shared" si="1"/>
        <v>0</v>
      </c>
      <c r="AD16" s="24">
        <f t="shared" si="1"/>
        <v>0</v>
      </c>
      <c r="AE16" s="26" t="s">
        <v>35</v>
      </c>
      <c r="AF16" s="26" t="s">
        <v>35</v>
      </c>
      <c r="AG16" s="26" t="s">
        <v>35</v>
      </c>
    </row>
    <row r="17" spans="1:33" ht="42" customHeight="1" x14ac:dyDescent="0.4">
      <c r="A17" s="13">
        <v>1</v>
      </c>
      <c r="B17" s="15" t="s">
        <v>64</v>
      </c>
      <c r="C17" s="24">
        <f>D17+E17+F17+G17+H17+I17+K17+M17+O17+Q17+S17+T17+U17+V17+W17+X17+Y17+Z17+AA17+AB17+AC17+AD17</f>
        <v>6261545.71</v>
      </c>
      <c r="D17" s="34">
        <v>681100.6</v>
      </c>
      <c r="E17" s="34">
        <v>1609139.5</v>
      </c>
      <c r="F17" s="36">
        <v>1482750.5</v>
      </c>
      <c r="G17" s="37">
        <v>867318</v>
      </c>
      <c r="H17" s="34">
        <v>1557094</v>
      </c>
      <c r="I17" s="27">
        <v>0</v>
      </c>
      <c r="J17" s="28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64143.11</v>
      </c>
      <c r="AC17" s="40">
        <v>0</v>
      </c>
      <c r="AD17" s="27">
        <v>0</v>
      </c>
      <c r="AE17" s="29" t="s">
        <v>65</v>
      </c>
      <c r="AF17" s="30">
        <v>2023</v>
      </c>
      <c r="AG17" s="29">
        <v>2023</v>
      </c>
    </row>
    <row r="18" spans="1:33" ht="79.5" customHeight="1" x14ac:dyDescent="0.45">
      <c r="A18" s="75" t="s">
        <v>68</v>
      </c>
      <c r="B18" s="76"/>
      <c r="C18" s="23">
        <f t="shared" ref="C18:AD18" si="2">SUM(C19:C20)</f>
        <v>33648332.210000001</v>
      </c>
      <c r="D18" s="33">
        <f t="shared" si="2"/>
        <v>1512203.73</v>
      </c>
      <c r="E18" s="33">
        <f t="shared" si="2"/>
        <v>2443236.91</v>
      </c>
      <c r="F18" s="35">
        <f t="shared" si="2"/>
        <v>13765048.300000001</v>
      </c>
      <c r="G18" s="35">
        <f t="shared" si="2"/>
        <v>1972164.3</v>
      </c>
      <c r="H18" s="33">
        <f t="shared" si="2"/>
        <v>4015922.31</v>
      </c>
      <c r="I18" s="24">
        <f t="shared" si="2"/>
        <v>0</v>
      </c>
      <c r="J18" s="25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 t="shared" si="2"/>
        <v>3083.72</v>
      </c>
      <c r="Q18" s="33">
        <f t="shared" si="2"/>
        <v>9159485.5500000007</v>
      </c>
      <c r="R18" s="24">
        <f t="shared" si="2"/>
        <v>0</v>
      </c>
      <c r="S18" s="24">
        <f t="shared" si="2"/>
        <v>0</v>
      </c>
      <c r="T18" s="24">
        <f t="shared" si="2"/>
        <v>0</v>
      </c>
      <c r="U18" s="24">
        <f t="shared" si="2"/>
        <v>0</v>
      </c>
      <c r="V18" s="24">
        <f t="shared" si="2"/>
        <v>0</v>
      </c>
      <c r="W18" s="24">
        <f t="shared" si="2"/>
        <v>0</v>
      </c>
      <c r="X18" s="24">
        <f t="shared" si="2"/>
        <v>0</v>
      </c>
      <c r="Y18" s="24">
        <f t="shared" si="2"/>
        <v>0</v>
      </c>
      <c r="Z18" s="24">
        <f t="shared" si="2"/>
        <v>0</v>
      </c>
      <c r="AA18" s="24">
        <f t="shared" si="2"/>
        <v>0</v>
      </c>
      <c r="AB18" s="24">
        <f t="shared" si="2"/>
        <v>345945.63</v>
      </c>
      <c r="AC18" s="33">
        <f t="shared" si="2"/>
        <v>434325.48</v>
      </c>
      <c r="AD18" s="24">
        <f t="shared" si="2"/>
        <v>0</v>
      </c>
      <c r="AE18" s="26" t="s">
        <v>35</v>
      </c>
      <c r="AF18" s="26" t="s">
        <v>35</v>
      </c>
      <c r="AG18" s="26" t="s">
        <v>35</v>
      </c>
    </row>
    <row r="19" spans="1:33" ht="66" x14ac:dyDescent="0.45">
      <c r="A19" s="13">
        <v>1</v>
      </c>
      <c r="B19" s="14" t="s">
        <v>66</v>
      </c>
      <c r="C19" s="24">
        <f t="shared" ref="C19:C20" si="3">D19+E19+F19+G19+H19+I19+K19+M19+O19+Q19+S19+T19+U19+V19+W19+X19+Y19+Z19+AA19+AB19+AC19+AD19</f>
        <v>24394045.98</v>
      </c>
      <c r="D19" s="34">
        <v>1512203.73</v>
      </c>
      <c r="E19" s="34">
        <v>2443236.91</v>
      </c>
      <c r="F19" s="37">
        <f>22039888.85-8274840.55</f>
        <v>13765048.300000001</v>
      </c>
      <c r="G19" s="37">
        <v>1972164.3</v>
      </c>
      <c r="H19" s="34">
        <v>4015922.31</v>
      </c>
      <c r="I19" s="27">
        <v>0</v>
      </c>
      <c r="J19" s="28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34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f>ROUND(D19*1.0593%,2)+ROUND(E19*1.0593%,2)+ROUND(F19*1.0593%,2)+ROUND(G19*1.0593%,2)+ROUND(H19*1.0593%,2)</f>
        <v>251144.95</v>
      </c>
      <c r="AC19" s="34">
        <v>434325.48</v>
      </c>
      <c r="AD19" s="27">
        <v>0</v>
      </c>
      <c r="AE19" s="30">
        <v>2024</v>
      </c>
      <c r="AF19" s="30">
        <v>2024</v>
      </c>
      <c r="AG19" s="29">
        <v>2024</v>
      </c>
    </row>
    <row r="20" spans="1:33" ht="45" customHeight="1" x14ac:dyDescent="0.4">
      <c r="A20" s="13">
        <v>2</v>
      </c>
      <c r="B20" s="15" t="s">
        <v>67</v>
      </c>
      <c r="C20" s="24">
        <f t="shared" si="3"/>
        <v>9254286.2300000004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28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32">
        <v>3083.72</v>
      </c>
      <c r="Q20" s="38">
        <v>9159485.5500000007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f>ROUND(Q20*1.035%,2)</f>
        <v>94800.68</v>
      </c>
      <c r="AC20" s="40">
        <v>0</v>
      </c>
      <c r="AD20" s="27">
        <v>0</v>
      </c>
      <c r="AE20" s="29" t="s">
        <v>65</v>
      </c>
      <c r="AF20" s="30">
        <v>2024</v>
      </c>
      <c r="AG20" s="29">
        <v>2024</v>
      </c>
    </row>
    <row r="21" spans="1:33" s="12" customFormat="1" ht="90.75" customHeight="1" x14ac:dyDescent="0.25">
      <c r="A21" s="77" t="s">
        <v>92</v>
      </c>
      <c r="B21" s="78"/>
      <c r="C21" s="23">
        <f>C22</f>
        <v>20140375.890000001</v>
      </c>
      <c r="D21" s="24">
        <f t="shared" ref="D21:AD21" si="4">D22</f>
        <v>0</v>
      </c>
      <c r="E21" s="24">
        <f t="shared" si="4"/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  <c r="J21" s="25">
        <f t="shared" si="4"/>
        <v>0</v>
      </c>
      <c r="K21" s="24">
        <f t="shared" si="4"/>
        <v>0</v>
      </c>
      <c r="L21" s="24">
        <f t="shared" si="4"/>
        <v>0</v>
      </c>
      <c r="M21" s="24">
        <f t="shared" si="4"/>
        <v>0</v>
      </c>
      <c r="N21" s="24">
        <f t="shared" si="4"/>
        <v>0</v>
      </c>
      <c r="O21" s="24">
        <f t="shared" si="4"/>
        <v>0</v>
      </c>
      <c r="P21" s="24">
        <f t="shared" si="4"/>
        <v>7435.5</v>
      </c>
      <c r="Q21" s="35">
        <f t="shared" si="4"/>
        <v>19929265.18</v>
      </c>
      <c r="R21" s="24">
        <f t="shared" si="4"/>
        <v>0</v>
      </c>
      <c r="S21" s="24">
        <f t="shared" si="4"/>
        <v>0</v>
      </c>
      <c r="T21" s="24">
        <f t="shared" si="4"/>
        <v>0</v>
      </c>
      <c r="U21" s="24">
        <f t="shared" si="4"/>
        <v>0</v>
      </c>
      <c r="V21" s="24">
        <f t="shared" si="4"/>
        <v>0</v>
      </c>
      <c r="W21" s="24">
        <f t="shared" si="4"/>
        <v>0</v>
      </c>
      <c r="X21" s="24">
        <f t="shared" si="4"/>
        <v>0</v>
      </c>
      <c r="Y21" s="24">
        <f t="shared" si="4"/>
        <v>0</v>
      </c>
      <c r="Z21" s="24">
        <f t="shared" si="4"/>
        <v>0</v>
      </c>
      <c r="AA21" s="24">
        <f t="shared" si="4"/>
        <v>0</v>
      </c>
      <c r="AB21" s="24">
        <f t="shared" si="4"/>
        <v>211110.71</v>
      </c>
      <c r="AC21" s="33">
        <f t="shared" si="4"/>
        <v>0</v>
      </c>
      <c r="AD21" s="24">
        <f t="shared" si="4"/>
        <v>0</v>
      </c>
      <c r="AE21" s="26" t="s">
        <v>35</v>
      </c>
      <c r="AF21" s="26" t="s">
        <v>35</v>
      </c>
      <c r="AG21" s="26" t="s">
        <v>35</v>
      </c>
    </row>
    <row r="22" spans="1:33" ht="66" x14ac:dyDescent="0.4">
      <c r="A22" s="17">
        <v>1</v>
      </c>
      <c r="B22" s="15" t="s">
        <v>96</v>
      </c>
      <c r="C22" s="24">
        <v>20140375.890000001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8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32">
        <v>7435.5</v>
      </c>
      <c r="Q22" s="39">
        <v>19929265.18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211110.71</v>
      </c>
      <c r="AC22" s="34">
        <v>0</v>
      </c>
      <c r="AD22" s="27">
        <v>0</v>
      </c>
      <c r="AE22" s="30" t="s">
        <v>65</v>
      </c>
      <c r="AF22" s="30">
        <v>2025</v>
      </c>
      <c r="AG22" s="29">
        <v>2025</v>
      </c>
    </row>
    <row r="23" spans="1:33" ht="83.25" customHeight="1" x14ac:dyDescent="0.25">
      <c r="A23" s="81" t="s">
        <v>87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3"/>
    </row>
    <row r="24" spans="1:33" ht="30.75" x14ac:dyDescent="0.45">
      <c r="A24" s="79" t="s">
        <v>68</v>
      </c>
      <c r="B24" s="80"/>
      <c r="C24" s="41">
        <f>SUM(C25:C26)</f>
        <v>28556701.57</v>
      </c>
      <c r="D24" s="42">
        <f t="shared" ref="D24:AD24" si="5">SUM(D25:D26)</f>
        <v>0</v>
      </c>
      <c r="E24" s="42">
        <f t="shared" si="5"/>
        <v>0</v>
      </c>
      <c r="F24" s="42">
        <f t="shared" si="5"/>
        <v>0</v>
      </c>
      <c r="G24" s="42">
        <f t="shared" si="5"/>
        <v>0</v>
      </c>
      <c r="H24" s="42">
        <f t="shared" si="5"/>
        <v>0</v>
      </c>
      <c r="I24" s="42">
        <f t="shared" si="5"/>
        <v>0</v>
      </c>
      <c r="J24" s="43">
        <f t="shared" si="5"/>
        <v>9</v>
      </c>
      <c r="K24" s="46">
        <f t="shared" si="5"/>
        <v>27756344.400000002</v>
      </c>
      <c r="L24" s="42">
        <f t="shared" si="5"/>
        <v>0</v>
      </c>
      <c r="M24" s="42">
        <f t="shared" si="5"/>
        <v>0</v>
      </c>
      <c r="N24" s="42">
        <f t="shared" si="5"/>
        <v>0</v>
      </c>
      <c r="O24" s="42">
        <f t="shared" si="5"/>
        <v>0</v>
      </c>
      <c r="P24" s="42">
        <f t="shared" si="5"/>
        <v>0</v>
      </c>
      <c r="Q24" s="42">
        <f t="shared" si="5"/>
        <v>0</v>
      </c>
      <c r="R24" s="42">
        <f t="shared" si="5"/>
        <v>0</v>
      </c>
      <c r="S24" s="42">
        <f t="shared" si="5"/>
        <v>0</v>
      </c>
      <c r="T24" s="42">
        <f t="shared" si="5"/>
        <v>0</v>
      </c>
      <c r="U24" s="42">
        <f t="shared" si="5"/>
        <v>0</v>
      </c>
      <c r="V24" s="42">
        <f t="shared" si="5"/>
        <v>0</v>
      </c>
      <c r="W24" s="42">
        <f t="shared" si="5"/>
        <v>0</v>
      </c>
      <c r="X24" s="42">
        <f t="shared" si="5"/>
        <v>0</v>
      </c>
      <c r="Y24" s="42">
        <f t="shared" si="5"/>
        <v>0</v>
      </c>
      <c r="Z24" s="42">
        <f t="shared" si="5"/>
        <v>0</v>
      </c>
      <c r="AA24" s="42">
        <f t="shared" si="5"/>
        <v>0</v>
      </c>
      <c r="AB24" s="42">
        <f t="shared" si="5"/>
        <v>416345.16</v>
      </c>
      <c r="AC24" s="46">
        <f t="shared" si="5"/>
        <v>384012.01</v>
      </c>
      <c r="AD24" s="42">
        <f t="shared" si="5"/>
        <v>0</v>
      </c>
      <c r="AE24" s="26" t="s">
        <v>88</v>
      </c>
      <c r="AF24" s="26" t="s">
        <v>88</v>
      </c>
      <c r="AG24" s="26" t="s">
        <v>88</v>
      </c>
    </row>
    <row r="25" spans="1:33" ht="30.75" x14ac:dyDescent="0.45">
      <c r="A25" s="16">
        <v>1</v>
      </c>
      <c r="B25" s="18" t="s">
        <v>81</v>
      </c>
      <c r="C25" s="32">
        <f t="shared" ref="C25:C26" si="6">D25+E25+F25+G25+H25+I25+K25+M25+O25+Q25+S25+T25+U25+V25+W25+X25+Y25+Z25+AA25+AB25+AC25+AD25</f>
        <v>19989637.880000003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3">
        <v>6</v>
      </c>
      <c r="K25" s="46">
        <v>19487707.600000001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292315.61</v>
      </c>
      <c r="AC25" s="46">
        <v>209614.67</v>
      </c>
      <c r="AD25" s="42">
        <v>0</v>
      </c>
      <c r="AE25" s="44">
        <v>2024</v>
      </c>
      <c r="AF25" s="44">
        <v>2024</v>
      </c>
      <c r="AG25" s="44">
        <v>2024</v>
      </c>
    </row>
    <row r="26" spans="1:33" ht="30.75" x14ac:dyDescent="0.45">
      <c r="A26" s="16">
        <v>2</v>
      </c>
      <c r="B26" s="18" t="s">
        <v>82</v>
      </c>
      <c r="C26" s="32">
        <f t="shared" si="6"/>
        <v>8567063.6899999995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3">
        <v>3</v>
      </c>
      <c r="K26" s="46">
        <v>8268636.7999999998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124029.55</v>
      </c>
      <c r="AC26" s="46">
        <v>174397.34</v>
      </c>
      <c r="AD26" s="42">
        <v>0</v>
      </c>
      <c r="AE26" s="44">
        <v>2024</v>
      </c>
      <c r="AF26" s="44">
        <v>2024</v>
      </c>
      <c r="AG26" s="44">
        <v>2024</v>
      </c>
    </row>
    <row r="27" spans="1:33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33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33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33" ht="257.25" customHeight="1" x14ac:dyDescent="0.25">
      <c r="A30" s="69" t="s">
        <v>99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</sheetData>
  <mergeCells count="41">
    <mergeCell ref="Z1:AG1"/>
    <mergeCell ref="Z2:AG4"/>
    <mergeCell ref="A6:AG6"/>
    <mergeCell ref="A15:B15"/>
    <mergeCell ref="A16:B16"/>
    <mergeCell ref="A7:A13"/>
    <mergeCell ref="B7:B13"/>
    <mergeCell ref="C7:C12"/>
    <mergeCell ref="D7:S7"/>
    <mergeCell ref="T7:AD7"/>
    <mergeCell ref="V8:V12"/>
    <mergeCell ref="W8:W12"/>
    <mergeCell ref="E9:E12"/>
    <mergeCell ref="F9:F12"/>
    <mergeCell ref="A21:B21"/>
    <mergeCell ref="A24:B24"/>
    <mergeCell ref="A23:AG23"/>
    <mergeCell ref="AF7:AF13"/>
    <mergeCell ref="AG7:AG13"/>
    <mergeCell ref="AE7:AE13"/>
    <mergeCell ref="AD8:AD12"/>
    <mergeCell ref="X8:X12"/>
    <mergeCell ref="Y8:Y12"/>
    <mergeCell ref="Z8:Z12"/>
    <mergeCell ref="G9:G12"/>
    <mergeCell ref="A30:AG30"/>
    <mergeCell ref="AA8:AA12"/>
    <mergeCell ref="AB8:AB12"/>
    <mergeCell ref="AC8:AC12"/>
    <mergeCell ref="H9:H12"/>
    <mergeCell ref="I9:I12"/>
    <mergeCell ref="D8:I8"/>
    <mergeCell ref="J8:K12"/>
    <mergeCell ref="L8:M12"/>
    <mergeCell ref="N8:O12"/>
    <mergeCell ref="P8:Q12"/>
    <mergeCell ref="R8:S12"/>
    <mergeCell ref="T8:T12"/>
    <mergeCell ref="U8:U12"/>
    <mergeCell ref="D9:D12"/>
    <mergeCell ref="A18:B18"/>
  </mergeCells>
  <pageMargins left="0.7" right="0.7" top="0.75" bottom="0.75" header="0.3" footer="0.3"/>
  <pageSetup paperSize="9" scale="20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topLeftCell="A10" zoomScale="70" zoomScaleNormal="70" workbookViewId="0">
      <selection activeCell="H17" sqref="H17"/>
    </sheetView>
  </sheetViews>
  <sheetFormatPr defaultRowHeight="15" x14ac:dyDescent="0.25"/>
  <cols>
    <col min="1" max="1" width="12.85546875" style="11" customWidth="1"/>
    <col min="2" max="2" width="48.7109375" style="11" customWidth="1"/>
    <col min="3" max="11" width="18.5703125" style="11" customWidth="1"/>
    <col min="12" max="12" width="24.140625" style="11" customWidth="1"/>
    <col min="13" max="13" width="41.7109375" style="11" customWidth="1"/>
    <col min="14" max="14" width="25.7109375" style="11" customWidth="1"/>
    <col min="15" max="15" width="18.5703125" style="11" hidden="1" customWidth="1"/>
    <col min="16" max="16" width="25.5703125" style="11" customWidth="1"/>
    <col min="17" max="17" width="11.85546875" style="11" customWidth="1"/>
    <col min="18" max="18" width="24.85546875" style="11" customWidth="1"/>
    <col min="19" max="19" width="18.5703125" style="11" customWidth="1"/>
    <col min="20" max="20" width="23.28515625" style="11" customWidth="1"/>
    <col min="21" max="16384" width="9.140625" style="11"/>
  </cols>
  <sheetData>
    <row r="1" spans="1:20" ht="30.75" x14ac:dyDescent="0.45">
      <c r="L1" s="95" t="s">
        <v>97</v>
      </c>
      <c r="M1" s="95"/>
      <c r="N1" s="95"/>
      <c r="O1" s="95"/>
      <c r="P1" s="95"/>
      <c r="Q1" s="95"/>
      <c r="R1" s="95"/>
      <c r="S1" s="95"/>
      <c r="T1" s="95"/>
    </row>
    <row r="2" spans="1:20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96" t="s">
        <v>101</v>
      </c>
      <c r="M2" s="96"/>
      <c r="N2" s="96"/>
      <c r="O2" s="96"/>
      <c r="P2" s="96"/>
      <c r="Q2" s="96"/>
      <c r="R2" s="96"/>
      <c r="S2" s="96"/>
      <c r="T2" s="96"/>
    </row>
    <row r="3" spans="1:20" ht="162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96"/>
      <c r="M3" s="96"/>
      <c r="N3" s="96"/>
      <c r="O3" s="96"/>
      <c r="P3" s="96"/>
      <c r="Q3" s="96"/>
      <c r="R3" s="96"/>
      <c r="S3" s="96"/>
      <c r="T3" s="96"/>
    </row>
    <row r="5" spans="1:20" ht="35.25" customHeight="1" x14ac:dyDescent="0.25">
      <c r="A5" s="99" t="s">
        <v>0</v>
      </c>
      <c r="B5" s="99" t="s">
        <v>38</v>
      </c>
      <c r="C5" s="99" t="s">
        <v>70</v>
      </c>
      <c r="D5" s="102" t="s">
        <v>71</v>
      </c>
      <c r="E5" s="102" t="s">
        <v>39</v>
      </c>
      <c r="F5" s="102" t="s">
        <v>40</v>
      </c>
      <c r="G5" s="102" t="s">
        <v>41</v>
      </c>
      <c r="H5" s="102" t="s">
        <v>72</v>
      </c>
      <c r="I5" s="102" t="s">
        <v>73</v>
      </c>
      <c r="J5" s="102" t="s">
        <v>74</v>
      </c>
      <c r="K5" s="105" t="s">
        <v>75</v>
      </c>
      <c r="L5" s="117" t="s">
        <v>42</v>
      </c>
      <c r="M5" s="99" t="s">
        <v>43</v>
      </c>
      <c r="N5" s="111" t="s">
        <v>44</v>
      </c>
      <c r="O5" s="112"/>
      <c r="P5" s="112"/>
      <c r="Q5" s="112"/>
      <c r="R5" s="113"/>
      <c r="S5" s="114" t="s">
        <v>45</v>
      </c>
      <c r="T5" s="114" t="s">
        <v>46</v>
      </c>
    </row>
    <row r="6" spans="1:20" ht="15" customHeight="1" x14ac:dyDescent="0.25">
      <c r="A6" s="100"/>
      <c r="B6" s="100"/>
      <c r="C6" s="100"/>
      <c r="D6" s="103"/>
      <c r="E6" s="103"/>
      <c r="F6" s="103"/>
      <c r="G6" s="103"/>
      <c r="H6" s="103"/>
      <c r="I6" s="103"/>
      <c r="J6" s="103"/>
      <c r="K6" s="106"/>
      <c r="L6" s="118"/>
      <c r="M6" s="100"/>
      <c r="N6" s="114" t="s">
        <v>47</v>
      </c>
      <c r="O6" s="50"/>
      <c r="P6" s="114" t="s">
        <v>76</v>
      </c>
      <c r="Q6" s="114" t="s">
        <v>77</v>
      </c>
      <c r="R6" s="114" t="s">
        <v>78</v>
      </c>
      <c r="S6" s="115"/>
      <c r="T6" s="115"/>
    </row>
    <row r="7" spans="1:20" ht="216" customHeight="1" x14ac:dyDescent="0.25">
      <c r="A7" s="100"/>
      <c r="B7" s="100"/>
      <c r="C7" s="100"/>
      <c r="D7" s="103"/>
      <c r="E7" s="103"/>
      <c r="F7" s="103"/>
      <c r="G7" s="103"/>
      <c r="H7" s="104"/>
      <c r="I7" s="104"/>
      <c r="J7" s="104"/>
      <c r="K7" s="106"/>
      <c r="L7" s="118"/>
      <c r="M7" s="100"/>
      <c r="N7" s="116"/>
      <c r="O7" s="51"/>
      <c r="P7" s="116"/>
      <c r="Q7" s="116"/>
      <c r="R7" s="116"/>
      <c r="S7" s="116"/>
      <c r="T7" s="116"/>
    </row>
    <row r="8" spans="1:20" ht="72" customHeight="1" x14ac:dyDescent="0.25">
      <c r="A8" s="101"/>
      <c r="B8" s="101"/>
      <c r="C8" s="101"/>
      <c r="D8" s="104"/>
      <c r="E8" s="104"/>
      <c r="F8" s="104"/>
      <c r="G8" s="104"/>
      <c r="H8" s="52" t="s">
        <v>33</v>
      </c>
      <c r="I8" s="52" t="s">
        <v>33</v>
      </c>
      <c r="J8" s="52" t="s">
        <v>48</v>
      </c>
      <c r="K8" s="107"/>
      <c r="L8" s="119"/>
      <c r="M8" s="101"/>
      <c r="N8" s="53" t="s">
        <v>31</v>
      </c>
      <c r="O8" s="53"/>
      <c r="P8" s="53" t="s">
        <v>31</v>
      </c>
      <c r="Q8" s="53" t="s">
        <v>31</v>
      </c>
      <c r="R8" s="53" t="s">
        <v>31</v>
      </c>
      <c r="S8" s="53" t="s">
        <v>49</v>
      </c>
      <c r="T8" s="53" t="s">
        <v>49</v>
      </c>
    </row>
    <row r="9" spans="1:20" ht="27.75" x14ac:dyDescent="0.25">
      <c r="A9" s="52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  <c r="G9" s="52">
        <v>7</v>
      </c>
      <c r="H9" s="52">
        <v>8</v>
      </c>
      <c r="I9" s="52">
        <v>9</v>
      </c>
      <c r="J9" s="52">
        <v>10</v>
      </c>
      <c r="K9" s="52">
        <v>11</v>
      </c>
      <c r="L9" s="52">
        <v>12</v>
      </c>
      <c r="M9" s="54">
        <v>13</v>
      </c>
      <c r="N9" s="52">
        <v>14</v>
      </c>
      <c r="O9" s="52"/>
      <c r="P9" s="52">
        <v>15</v>
      </c>
      <c r="Q9" s="52">
        <v>16</v>
      </c>
      <c r="R9" s="52">
        <v>17</v>
      </c>
      <c r="S9" s="52">
        <v>18</v>
      </c>
      <c r="T9" s="52">
        <v>19</v>
      </c>
    </row>
    <row r="10" spans="1:20" ht="68.25" customHeight="1" x14ac:dyDescent="0.4">
      <c r="A10" s="93" t="s">
        <v>69</v>
      </c>
      <c r="B10" s="94"/>
      <c r="C10" s="55" t="s">
        <v>35</v>
      </c>
      <c r="D10" s="44" t="s">
        <v>35</v>
      </c>
      <c r="E10" s="44" t="s">
        <v>35</v>
      </c>
      <c r="F10" s="44" t="s">
        <v>35</v>
      </c>
      <c r="G10" s="44" t="s">
        <v>35</v>
      </c>
      <c r="H10" s="46">
        <f>H11+H13+H16</f>
        <v>23589.8</v>
      </c>
      <c r="I10" s="46">
        <f t="shared" ref="I10:J10" si="0">I11+I13+I16</f>
        <v>19047.2</v>
      </c>
      <c r="J10" s="56">
        <f t="shared" si="0"/>
        <v>895</v>
      </c>
      <c r="K10" s="44" t="s">
        <v>35</v>
      </c>
      <c r="L10" s="44" t="s">
        <v>35</v>
      </c>
      <c r="M10" s="57" t="s">
        <v>35</v>
      </c>
      <c r="N10" s="45">
        <f>N11+N13+N16</f>
        <v>60050253.810000002</v>
      </c>
      <c r="O10" s="42">
        <f t="shared" ref="O10:R10" si="1">O11+O13+O16</f>
        <v>0</v>
      </c>
      <c r="P10" s="42">
        <f t="shared" si="1"/>
        <v>0</v>
      </c>
      <c r="Q10" s="42">
        <f t="shared" si="1"/>
        <v>0</v>
      </c>
      <c r="R10" s="46">
        <f t="shared" si="1"/>
        <v>60050253.810000002</v>
      </c>
      <c r="S10" s="58">
        <f t="shared" ref="S10:S15" si="2">N10/H10</f>
        <v>2545.6024981135915</v>
      </c>
      <c r="T10" s="58">
        <f>MAX(T11:T17)</f>
        <v>13538.77</v>
      </c>
    </row>
    <row r="11" spans="1:20" ht="58.5" customHeight="1" x14ac:dyDescent="0.4">
      <c r="A11" s="93" t="s">
        <v>37</v>
      </c>
      <c r="B11" s="94"/>
      <c r="C11" s="55" t="s">
        <v>35</v>
      </c>
      <c r="D11" s="44" t="s">
        <v>35</v>
      </c>
      <c r="E11" s="44" t="s">
        <v>35</v>
      </c>
      <c r="F11" s="44" t="s">
        <v>35</v>
      </c>
      <c r="G11" s="44" t="s">
        <v>35</v>
      </c>
      <c r="H11" s="42">
        <f>H12</f>
        <v>3965.2</v>
      </c>
      <c r="I11" s="42">
        <f t="shared" ref="I11:J11" si="3">I12</f>
        <v>3485.8</v>
      </c>
      <c r="J11" s="56">
        <f t="shared" si="3"/>
        <v>178</v>
      </c>
      <c r="K11" s="44" t="s">
        <v>35</v>
      </c>
      <c r="L11" s="44" t="s">
        <v>35</v>
      </c>
      <c r="M11" s="57" t="s">
        <v>35</v>
      </c>
      <c r="N11" s="45">
        <v>6261545.71</v>
      </c>
      <c r="O11" s="42">
        <f t="shared" ref="O11:R11" si="4">O12</f>
        <v>0</v>
      </c>
      <c r="P11" s="42">
        <f t="shared" si="4"/>
        <v>0</v>
      </c>
      <c r="Q11" s="42">
        <f t="shared" si="4"/>
        <v>0</v>
      </c>
      <c r="R11" s="46">
        <f t="shared" si="4"/>
        <v>6261545.71</v>
      </c>
      <c r="S11" s="58">
        <f t="shared" si="2"/>
        <v>1579.1248133763745</v>
      </c>
      <c r="T11" s="24">
        <v>8312.119999999999</v>
      </c>
    </row>
    <row r="12" spans="1:20" ht="55.5" x14ac:dyDescent="0.4">
      <c r="A12" s="44">
        <v>1</v>
      </c>
      <c r="B12" s="59" t="s">
        <v>64</v>
      </c>
      <c r="C12" s="60"/>
      <c r="D12" s="44">
        <v>1981</v>
      </c>
      <c r="E12" s="57" t="s">
        <v>53</v>
      </c>
      <c r="F12" s="44">
        <v>5</v>
      </c>
      <c r="G12" s="44" t="s">
        <v>54</v>
      </c>
      <c r="H12" s="27">
        <v>3965.2</v>
      </c>
      <c r="I12" s="27">
        <v>3485.8</v>
      </c>
      <c r="J12" s="61">
        <v>178</v>
      </c>
      <c r="K12" s="44" t="s">
        <v>50</v>
      </c>
      <c r="L12" s="44" t="s">
        <v>51</v>
      </c>
      <c r="M12" s="57" t="s">
        <v>56</v>
      </c>
      <c r="N12" s="33">
        <v>6261545.71</v>
      </c>
      <c r="O12" s="24">
        <v>0</v>
      </c>
      <c r="P12" s="24">
        <v>0</v>
      </c>
      <c r="Q12" s="24">
        <v>0</v>
      </c>
      <c r="R12" s="33">
        <f>N12-P12-Q12</f>
        <v>6261545.71</v>
      </c>
      <c r="S12" s="58">
        <f t="shared" si="2"/>
        <v>1579.1248133763745</v>
      </c>
      <c r="T12" s="24">
        <v>8312.119999999999</v>
      </c>
    </row>
    <row r="13" spans="1:20" ht="53.25" customHeight="1" x14ac:dyDescent="0.4">
      <c r="A13" s="97" t="s">
        <v>68</v>
      </c>
      <c r="B13" s="98"/>
      <c r="C13" s="55" t="s">
        <v>35</v>
      </c>
      <c r="D13" s="44" t="s">
        <v>35</v>
      </c>
      <c r="E13" s="57" t="s">
        <v>35</v>
      </c>
      <c r="F13" s="44" t="s">
        <v>35</v>
      </c>
      <c r="G13" s="44" t="s">
        <v>35</v>
      </c>
      <c r="H13" s="42">
        <f>H14+H15</f>
        <v>9894.2999999999993</v>
      </c>
      <c r="I13" s="42">
        <f t="shared" ref="I13:J13" si="5">I14+I15</f>
        <v>6896.3</v>
      </c>
      <c r="J13" s="56">
        <f t="shared" si="5"/>
        <v>335</v>
      </c>
      <c r="K13" s="44" t="s">
        <v>35</v>
      </c>
      <c r="L13" s="44" t="s">
        <v>35</v>
      </c>
      <c r="M13" s="57" t="s">
        <v>35</v>
      </c>
      <c r="N13" s="45">
        <v>33648332.210000001</v>
      </c>
      <c r="O13" s="42">
        <f t="shared" ref="O13:R13" si="6">O14+O15</f>
        <v>0</v>
      </c>
      <c r="P13" s="42">
        <f t="shared" si="6"/>
        <v>0</v>
      </c>
      <c r="Q13" s="42">
        <f t="shared" si="6"/>
        <v>0</v>
      </c>
      <c r="R13" s="46">
        <f t="shared" si="6"/>
        <v>33648332.210000001</v>
      </c>
      <c r="S13" s="58">
        <f t="shared" si="2"/>
        <v>3400.7794598910486</v>
      </c>
      <c r="T13" s="24">
        <v>13538.77</v>
      </c>
    </row>
    <row r="14" spans="1:20" ht="55.5" x14ac:dyDescent="0.4">
      <c r="A14" s="62">
        <v>1</v>
      </c>
      <c r="B14" s="59" t="s">
        <v>66</v>
      </c>
      <c r="C14" s="60"/>
      <c r="D14" s="44">
        <v>1981</v>
      </c>
      <c r="E14" s="57" t="s">
        <v>79</v>
      </c>
      <c r="F14" s="44">
        <v>5</v>
      </c>
      <c r="G14" s="44" t="s">
        <v>54</v>
      </c>
      <c r="H14" s="27">
        <v>3982.4</v>
      </c>
      <c r="I14" s="27">
        <v>3501.5</v>
      </c>
      <c r="J14" s="61">
        <v>165</v>
      </c>
      <c r="K14" s="44" t="s">
        <v>50</v>
      </c>
      <c r="L14" s="44" t="s">
        <v>51</v>
      </c>
      <c r="M14" s="57" t="s">
        <v>52</v>
      </c>
      <c r="N14" s="33">
        <v>24394045.98</v>
      </c>
      <c r="O14" s="24">
        <v>0</v>
      </c>
      <c r="P14" s="24">
        <v>0</v>
      </c>
      <c r="Q14" s="24">
        <v>0</v>
      </c>
      <c r="R14" s="33">
        <f t="shared" ref="R14:R15" si="7">N14-P14-Q14</f>
        <v>24394045.98</v>
      </c>
      <c r="S14" s="58">
        <f t="shared" si="2"/>
        <v>6125.4635345520292</v>
      </c>
      <c r="T14" s="24">
        <v>13538.77</v>
      </c>
    </row>
    <row r="15" spans="1:20" ht="55.5" x14ac:dyDescent="0.4">
      <c r="A15" s="62">
        <v>2</v>
      </c>
      <c r="B15" s="59" t="s">
        <v>67</v>
      </c>
      <c r="C15" s="60"/>
      <c r="D15" s="44">
        <v>1975</v>
      </c>
      <c r="E15" s="57" t="s">
        <v>53</v>
      </c>
      <c r="F15" s="44" t="s">
        <v>54</v>
      </c>
      <c r="G15" s="44" t="s">
        <v>54</v>
      </c>
      <c r="H15" s="27">
        <v>5911.9</v>
      </c>
      <c r="I15" s="27">
        <v>3394.8</v>
      </c>
      <c r="J15" s="61">
        <v>170</v>
      </c>
      <c r="K15" s="44" t="s">
        <v>50</v>
      </c>
      <c r="L15" s="44" t="s">
        <v>51</v>
      </c>
      <c r="M15" s="57" t="s">
        <v>52</v>
      </c>
      <c r="N15" s="33">
        <v>9254286.2300000004</v>
      </c>
      <c r="O15" s="24">
        <v>0</v>
      </c>
      <c r="P15" s="24">
        <v>0</v>
      </c>
      <c r="Q15" s="24">
        <v>0</v>
      </c>
      <c r="R15" s="33">
        <f t="shared" si="7"/>
        <v>9254286.2300000004</v>
      </c>
      <c r="S15" s="58">
        <f t="shared" si="2"/>
        <v>1565.3658265532233</v>
      </c>
      <c r="T15" s="24">
        <v>5985.9762826164178</v>
      </c>
    </row>
    <row r="16" spans="1:20" ht="59.25" customHeight="1" x14ac:dyDescent="0.4">
      <c r="A16" s="97" t="s">
        <v>92</v>
      </c>
      <c r="B16" s="98"/>
      <c r="C16" s="55" t="s">
        <v>35</v>
      </c>
      <c r="D16" s="44" t="s">
        <v>35</v>
      </c>
      <c r="E16" s="57" t="s">
        <v>35</v>
      </c>
      <c r="F16" s="44" t="s">
        <v>35</v>
      </c>
      <c r="G16" s="44" t="s">
        <v>35</v>
      </c>
      <c r="H16" s="42">
        <f>H17</f>
        <v>9730.2999999999993</v>
      </c>
      <c r="I16" s="42">
        <f t="shared" ref="I16:J16" si="8">I17</f>
        <v>8665.1</v>
      </c>
      <c r="J16" s="56">
        <f t="shared" si="8"/>
        <v>382</v>
      </c>
      <c r="K16" s="44" t="s">
        <v>35</v>
      </c>
      <c r="L16" s="44" t="s">
        <v>35</v>
      </c>
      <c r="M16" s="57" t="s">
        <v>35</v>
      </c>
      <c r="N16" s="45">
        <v>20140375.890000001</v>
      </c>
      <c r="O16" s="42">
        <f t="shared" ref="O16:R16" si="9">O17</f>
        <v>0</v>
      </c>
      <c r="P16" s="42">
        <f t="shared" si="9"/>
        <v>0</v>
      </c>
      <c r="Q16" s="42">
        <f t="shared" si="9"/>
        <v>0</v>
      </c>
      <c r="R16" s="46">
        <f t="shared" si="9"/>
        <v>20140375.890000001</v>
      </c>
      <c r="S16" s="58">
        <f>N16/H16</f>
        <v>2069.8617606856933</v>
      </c>
      <c r="T16" s="24">
        <f>T17</f>
        <v>8769.4242525924165</v>
      </c>
    </row>
    <row r="17" spans="1:20" ht="55.5" x14ac:dyDescent="0.4">
      <c r="A17" s="44">
        <v>1</v>
      </c>
      <c r="B17" s="59" t="s">
        <v>36</v>
      </c>
      <c r="C17" s="60"/>
      <c r="D17" s="44">
        <v>1999</v>
      </c>
      <c r="E17" s="57" t="s">
        <v>53</v>
      </c>
      <c r="F17" s="44">
        <v>9</v>
      </c>
      <c r="G17" s="44" t="s">
        <v>55</v>
      </c>
      <c r="H17" s="27">
        <v>9730.2999999999993</v>
      </c>
      <c r="I17" s="27">
        <v>8665.1</v>
      </c>
      <c r="J17" s="61">
        <v>382</v>
      </c>
      <c r="K17" s="44" t="s">
        <v>50</v>
      </c>
      <c r="L17" s="44" t="s">
        <v>51</v>
      </c>
      <c r="M17" s="57" t="s">
        <v>52</v>
      </c>
      <c r="N17" s="33">
        <v>20140375.890000001</v>
      </c>
      <c r="O17" s="24">
        <v>0</v>
      </c>
      <c r="P17" s="24">
        <v>0</v>
      </c>
      <c r="Q17" s="24">
        <v>0</v>
      </c>
      <c r="R17" s="33">
        <f>N17-P17-Q17</f>
        <v>20140375.890000001</v>
      </c>
      <c r="S17" s="58">
        <f>N17/H17</f>
        <v>2069.8617606856933</v>
      </c>
      <c r="T17" s="24">
        <v>8769.4242525924165</v>
      </c>
    </row>
    <row r="18" spans="1:20" ht="85.5" customHeight="1" x14ac:dyDescent="0.25">
      <c r="A18" s="108" t="s">
        <v>87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10"/>
    </row>
    <row r="19" spans="1:20" ht="64.5" customHeight="1" x14ac:dyDescent="0.4">
      <c r="A19" s="93" t="s">
        <v>68</v>
      </c>
      <c r="B19" s="94"/>
      <c r="C19" s="55" t="s">
        <v>35</v>
      </c>
      <c r="D19" s="44" t="s">
        <v>35</v>
      </c>
      <c r="E19" s="44" t="s">
        <v>35</v>
      </c>
      <c r="F19" s="44" t="s">
        <v>35</v>
      </c>
      <c r="G19" s="44" t="s">
        <v>35</v>
      </c>
      <c r="H19" s="46">
        <f>SUM(H20:H21)</f>
        <v>16547.3</v>
      </c>
      <c r="I19" s="46">
        <f t="shared" ref="I19:J19" si="10">SUM(I20:I21)</f>
        <v>14706.6</v>
      </c>
      <c r="J19" s="56">
        <f t="shared" si="10"/>
        <v>743</v>
      </c>
      <c r="K19" s="44" t="s">
        <v>35</v>
      </c>
      <c r="L19" s="44" t="s">
        <v>35</v>
      </c>
      <c r="M19" s="57" t="s">
        <v>35</v>
      </c>
      <c r="N19" s="46">
        <v>28556701.57</v>
      </c>
      <c r="O19" s="46">
        <f>SUM(O20:O21)</f>
        <v>0</v>
      </c>
      <c r="P19" s="47">
        <f>SUM(P20:P21)</f>
        <v>22512285.129999999</v>
      </c>
      <c r="Q19" s="42">
        <f t="shared" ref="Q19:R19" si="11">SUM(Q20:Q21)</f>
        <v>0</v>
      </c>
      <c r="R19" s="46">
        <f t="shared" si="11"/>
        <v>6044416.4400000023</v>
      </c>
      <c r="S19" s="58">
        <f>N19/H19</f>
        <v>1725.7620016558594</v>
      </c>
      <c r="T19" s="63">
        <v>2958.9218809048211</v>
      </c>
    </row>
    <row r="20" spans="1:20" ht="55.5" x14ac:dyDescent="0.4">
      <c r="A20" s="64">
        <v>1</v>
      </c>
      <c r="B20" s="65" t="s">
        <v>81</v>
      </c>
      <c r="C20" s="43"/>
      <c r="D20" s="44">
        <v>1985</v>
      </c>
      <c r="E20" s="57" t="s">
        <v>53</v>
      </c>
      <c r="F20" s="44" t="s">
        <v>83</v>
      </c>
      <c r="G20" s="44" t="s">
        <v>84</v>
      </c>
      <c r="H20" s="27">
        <v>9261.5</v>
      </c>
      <c r="I20" s="27">
        <v>8219</v>
      </c>
      <c r="J20" s="61">
        <v>445</v>
      </c>
      <c r="K20" s="44" t="s">
        <v>50</v>
      </c>
      <c r="L20" s="44" t="s">
        <v>51</v>
      </c>
      <c r="M20" s="57" t="s">
        <v>85</v>
      </c>
      <c r="N20" s="46">
        <v>19989637.880000003</v>
      </c>
      <c r="O20" s="33">
        <v>0</v>
      </c>
      <c r="P20" s="47">
        <v>15757857.82</v>
      </c>
      <c r="Q20" s="42">
        <v>0</v>
      </c>
      <c r="R20" s="46">
        <f>N20-P20</f>
        <v>4231780.0600000024</v>
      </c>
      <c r="S20" s="42">
        <f>N20/H20</f>
        <v>2158.3585682664798</v>
      </c>
      <c r="T20" s="42">
        <v>2958.9218809048211</v>
      </c>
    </row>
    <row r="21" spans="1:20" ht="55.5" x14ac:dyDescent="0.4">
      <c r="A21" s="64">
        <v>2</v>
      </c>
      <c r="B21" s="65" t="s">
        <v>82</v>
      </c>
      <c r="C21" s="43"/>
      <c r="D21" s="44">
        <v>1998</v>
      </c>
      <c r="E21" s="57" t="s">
        <v>53</v>
      </c>
      <c r="F21" s="44" t="s">
        <v>86</v>
      </c>
      <c r="G21" s="44" t="s">
        <v>84</v>
      </c>
      <c r="H21" s="27">
        <v>7285.8</v>
      </c>
      <c r="I21" s="27">
        <v>6487.6</v>
      </c>
      <c r="J21" s="61">
        <v>298</v>
      </c>
      <c r="K21" s="44" t="s">
        <v>50</v>
      </c>
      <c r="L21" s="44" t="s">
        <v>51</v>
      </c>
      <c r="M21" s="57" t="s">
        <v>85</v>
      </c>
      <c r="N21" s="42">
        <v>8567063.6899999995</v>
      </c>
      <c r="O21" s="24">
        <v>0</v>
      </c>
      <c r="P21" s="47">
        <v>6754427.3099999996</v>
      </c>
      <c r="Q21" s="42">
        <v>0</v>
      </c>
      <c r="R21" s="46">
        <f>N21-P21</f>
        <v>1812636.38</v>
      </c>
      <c r="S21" s="42">
        <f>N21/H21</f>
        <v>1175.8576532432951</v>
      </c>
      <c r="T21" s="42">
        <v>1714.2722144445358</v>
      </c>
    </row>
  </sheetData>
  <mergeCells count="28">
    <mergeCell ref="N6:N7"/>
    <mergeCell ref="P6:P7"/>
    <mergeCell ref="Q6:Q7"/>
    <mergeCell ref="R6:R7"/>
    <mergeCell ref="A5:A8"/>
    <mergeCell ref="B5:B8"/>
    <mergeCell ref="E5:E8"/>
    <mergeCell ref="F5:F8"/>
    <mergeCell ref="C5:C8"/>
    <mergeCell ref="D5:D8"/>
    <mergeCell ref="H5:H7"/>
    <mergeCell ref="L5:L8"/>
    <mergeCell ref="A19:B19"/>
    <mergeCell ref="L1:T1"/>
    <mergeCell ref="L2:T3"/>
    <mergeCell ref="A10:B10"/>
    <mergeCell ref="A11:B11"/>
    <mergeCell ref="A16:B16"/>
    <mergeCell ref="A13:B13"/>
    <mergeCell ref="M5:M8"/>
    <mergeCell ref="G5:G8"/>
    <mergeCell ref="I5:I7"/>
    <mergeCell ref="J5:J7"/>
    <mergeCell ref="K5:K8"/>
    <mergeCell ref="A18:T18"/>
    <mergeCell ref="N5:R5"/>
    <mergeCell ref="S5:S7"/>
    <mergeCell ref="T5:T7"/>
  </mergeCells>
  <pageMargins left="0.7" right="0.7" top="0.75" bottom="0.75" header="0.3" footer="0.3"/>
  <pageSetup paperSize="9" scale="3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abSelected="1" zoomScale="80" zoomScaleNormal="80" workbookViewId="0">
      <selection activeCell="B16" sqref="B16"/>
    </sheetView>
  </sheetViews>
  <sheetFormatPr defaultRowHeight="15" x14ac:dyDescent="0.25"/>
  <cols>
    <col min="1" max="1" width="53.5703125" bestFit="1" customWidth="1"/>
    <col min="2" max="2" width="42.85546875" bestFit="1" customWidth="1"/>
  </cols>
  <sheetData>
    <row r="1" spans="1:2" ht="18.75" x14ac:dyDescent="0.3">
      <c r="B1" s="67" t="s">
        <v>98</v>
      </c>
    </row>
    <row r="2" spans="1:2" ht="173.25" x14ac:dyDescent="0.25">
      <c r="B2" s="68" t="s">
        <v>102</v>
      </c>
    </row>
    <row r="3" spans="1:2" ht="84" customHeight="1" x14ac:dyDescent="0.25">
      <c r="A3" s="120" t="s">
        <v>89</v>
      </c>
      <c r="B3" s="120"/>
    </row>
    <row r="4" spans="1:2" ht="37.5" x14ac:dyDescent="0.25">
      <c r="A4" s="2" t="s">
        <v>57</v>
      </c>
      <c r="B4" s="2" t="s">
        <v>58</v>
      </c>
    </row>
    <row r="5" spans="1:2" ht="18.75" x14ac:dyDescent="0.3">
      <c r="A5" s="3" t="s">
        <v>59</v>
      </c>
      <c r="B5" s="4">
        <v>6261545.71</v>
      </c>
    </row>
    <row r="6" spans="1:2" ht="56.25" x14ac:dyDescent="0.3">
      <c r="A6" s="5" t="s">
        <v>60</v>
      </c>
      <c r="B6" s="1">
        <v>0</v>
      </c>
    </row>
    <row r="7" spans="1:2" ht="18.75" x14ac:dyDescent="0.3">
      <c r="A7" s="5" t="s">
        <v>61</v>
      </c>
      <c r="B7" s="1">
        <v>0</v>
      </c>
    </row>
    <row r="8" spans="1:2" ht="18.75" x14ac:dyDescent="0.3">
      <c r="A8" s="5" t="s">
        <v>62</v>
      </c>
      <c r="B8" s="1">
        <v>0</v>
      </c>
    </row>
    <row r="9" spans="1:2" ht="18.75" x14ac:dyDescent="0.3">
      <c r="A9" s="5" t="s">
        <v>63</v>
      </c>
      <c r="B9" s="4">
        <f>B5-B6-B7-B8</f>
        <v>6261545.71</v>
      </c>
    </row>
    <row r="10" spans="1:2" ht="37.5" x14ac:dyDescent="0.25">
      <c r="A10" s="2" t="s">
        <v>57</v>
      </c>
      <c r="B10" s="2" t="s">
        <v>80</v>
      </c>
    </row>
    <row r="11" spans="1:2" ht="18.75" x14ac:dyDescent="0.3">
      <c r="A11" s="3" t="s">
        <v>59</v>
      </c>
      <c r="B11" s="4">
        <v>33648332.210000001</v>
      </c>
    </row>
    <row r="12" spans="1:2" ht="56.25" x14ac:dyDescent="0.3">
      <c r="A12" s="5" t="s">
        <v>60</v>
      </c>
      <c r="B12" s="1">
        <v>0</v>
      </c>
    </row>
    <row r="13" spans="1:2" ht="18.75" x14ac:dyDescent="0.3">
      <c r="A13" s="5" t="s">
        <v>61</v>
      </c>
      <c r="B13" s="1">
        <v>0</v>
      </c>
    </row>
    <row r="14" spans="1:2" ht="18.75" x14ac:dyDescent="0.3">
      <c r="A14" s="5" t="s">
        <v>62</v>
      </c>
      <c r="B14" s="1">
        <v>0</v>
      </c>
    </row>
    <row r="15" spans="1:2" ht="18.75" x14ac:dyDescent="0.3">
      <c r="A15" s="5" t="s">
        <v>63</v>
      </c>
      <c r="B15" s="4">
        <f>B11-B12-B13-B14</f>
        <v>33648332.210000001</v>
      </c>
    </row>
    <row r="16" spans="1:2" ht="37.5" x14ac:dyDescent="0.25">
      <c r="A16" s="2" t="s">
        <v>57</v>
      </c>
      <c r="B16" s="2" t="s">
        <v>93</v>
      </c>
    </row>
    <row r="17" spans="1:2" ht="18.75" x14ac:dyDescent="0.3">
      <c r="A17" s="3" t="s">
        <v>59</v>
      </c>
      <c r="B17" s="4">
        <v>20140375.890000001</v>
      </c>
    </row>
    <row r="18" spans="1:2" ht="56.25" x14ac:dyDescent="0.3">
      <c r="A18" s="5" t="s">
        <v>60</v>
      </c>
      <c r="B18" s="1">
        <v>0</v>
      </c>
    </row>
    <row r="19" spans="1:2" ht="18.75" x14ac:dyDescent="0.3">
      <c r="A19" s="5" t="s">
        <v>61</v>
      </c>
      <c r="B19" s="1">
        <v>0</v>
      </c>
    </row>
    <row r="20" spans="1:2" ht="18.75" x14ac:dyDescent="0.3">
      <c r="A20" s="5" t="s">
        <v>62</v>
      </c>
      <c r="B20" s="1">
        <v>0</v>
      </c>
    </row>
    <row r="21" spans="1:2" ht="18.75" x14ac:dyDescent="0.3">
      <c r="A21" s="5" t="s">
        <v>63</v>
      </c>
      <c r="B21" s="4">
        <f>B17-B18-B19-B20</f>
        <v>20140375.890000001</v>
      </c>
    </row>
    <row r="22" spans="1:2" ht="112.5" x14ac:dyDescent="0.25">
      <c r="A22" s="7" t="s">
        <v>90</v>
      </c>
      <c r="B22" s="8" t="s">
        <v>91</v>
      </c>
    </row>
    <row r="23" spans="1:2" ht="18.75" x14ac:dyDescent="0.3">
      <c r="A23" s="9" t="s">
        <v>59</v>
      </c>
      <c r="B23" s="10">
        <v>28556701.57</v>
      </c>
    </row>
    <row r="24" spans="1:2" ht="18.75" x14ac:dyDescent="0.3">
      <c r="A24" s="9" t="s">
        <v>61</v>
      </c>
      <c r="B24" s="6">
        <v>22512285.129999999</v>
      </c>
    </row>
    <row r="25" spans="1:2" ht="18.75" x14ac:dyDescent="0.3">
      <c r="A25" s="9" t="s">
        <v>62</v>
      </c>
      <c r="B25" s="6">
        <v>0</v>
      </c>
    </row>
    <row r="26" spans="1:2" ht="18.75" x14ac:dyDescent="0.3">
      <c r="A26" s="9" t="s">
        <v>63</v>
      </c>
      <c r="B26" s="10">
        <f>B23-B24-B25</f>
        <v>6044416.4400000013</v>
      </c>
    </row>
  </sheetData>
  <mergeCells count="1">
    <mergeCell ref="A3:B3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p_0040_1</vt:lpstr>
      <vt:lpstr>p_0040_2</vt:lpstr>
      <vt:lpstr>p_0040_3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gkmh98</cp:lastModifiedBy>
  <cp:lastPrinted>2025-01-20T08:56:06Z</cp:lastPrinted>
  <dcterms:created xsi:type="dcterms:W3CDTF">2022-03-28T13:59:34Z</dcterms:created>
  <dcterms:modified xsi:type="dcterms:W3CDTF">2025-01-20T08:58:32Z</dcterms:modified>
</cp:coreProperties>
</file>