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_0000_1" sheetId="1" r:id="rId1"/>
    <sheet name="p_0000_2" sheetId="2" r:id="rId2"/>
    <sheet name="p_0000_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3" l="1"/>
  <c r="B22" i="3"/>
  <c r="B16" i="3"/>
  <c r="B10" i="3"/>
  <c r="S25" i="2" l="1"/>
  <c r="R25" i="2"/>
  <c r="S24" i="2"/>
  <c r="R24" i="2"/>
  <c r="S23" i="2"/>
  <c r="R23" i="2"/>
  <c r="Q23" i="2"/>
  <c r="Q22" i="2" s="1"/>
  <c r="P23" i="2"/>
  <c r="O23" i="2"/>
  <c r="O22" i="2" s="1"/>
  <c r="J23" i="2"/>
  <c r="I23" i="2"/>
  <c r="I22" i="2" s="1"/>
  <c r="H23" i="2"/>
  <c r="T22" i="2"/>
  <c r="R22" i="2"/>
  <c r="P22" i="2"/>
  <c r="N22" i="2"/>
  <c r="S22" i="2" s="1"/>
  <c r="J22" i="2"/>
  <c r="H22" i="2"/>
  <c r="S20" i="2"/>
  <c r="R20" i="2"/>
  <c r="T19" i="2"/>
  <c r="R19" i="2"/>
  <c r="Q19" i="2"/>
  <c r="P19" i="2"/>
  <c r="O19" i="2"/>
  <c r="J19" i="2"/>
  <c r="I19" i="2"/>
  <c r="H19" i="2"/>
  <c r="S19" i="2" s="1"/>
  <c r="S18" i="2"/>
  <c r="R18" i="2"/>
  <c r="S17" i="2"/>
  <c r="R17" i="2"/>
  <c r="R16" i="2" s="1"/>
  <c r="T16" i="2"/>
  <c r="S16" i="2"/>
  <c r="Q16" i="2"/>
  <c r="P16" i="2"/>
  <c r="O16" i="2"/>
  <c r="J16" i="2"/>
  <c r="I16" i="2"/>
  <c r="H16" i="2"/>
  <c r="S15" i="2"/>
  <c r="R15" i="2"/>
  <c r="T14" i="2"/>
  <c r="S14" i="2"/>
  <c r="R14" i="2"/>
  <c r="Q14" i="2"/>
  <c r="P14" i="2"/>
  <c r="O14" i="2"/>
  <c r="J14" i="2"/>
  <c r="J13" i="2" s="1"/>
  <c r="I14" i="2"/>
  <c r="H14" i="2"/>
  <c r="T13" i="2"/>
  <c r="Q13" i="2"/>
  <c r="P13" i="2"/>
  <c r="O13" i="2"/>
  <c r="N13" i="2"/>
  <c r="I13" i="2"/>
  <c r="H13" i="2"/>
  <c r="S13" i="2" s="1"/>
  <c r="C28" i="1"/>
  <c r="C27" i="1"/>
  <c r="Y26" i="1"/>
  <c r="Y25" i="1" s="1"/>
  <c r="X26" i="1"/>
  <c r="W26" i="1"/>
  <c r="W25" i="1" s="1"/>
  <c r="V26" i="1"/>
  <c r="V25" i="1" s="1"/>
  <c r="U26" i="1"/>
  <c r="T26" i="1"/>
  <c r="S26" i="1"/>
  <c r="S25" i="1" s="1"/>
  <c r="R26" i="1"/>
  <c r="R25" i="1" s="1"/>
  <c r="Q26" i="1"/>
  <c r="Q25" i="1" s="1"/>
  <c r="P26" i="1"/>
  <c r="O26" i="1"/>
  <c r="O25" i="1" s="1"/>
  <c r="N26" i="1"/>
  <c r="N25" i="1" s="1"/>
  <c r="M26" i="1"/>
  <c r="L26" i="1"/>
  <c r="K26" i="1"/>
  <c r="K25" i="1" s="1"/>
  <c r="J26" i="1"/>
  <c r="J25" i="1" s="1"/>
  <c r="I26" i="1"/>
  <c r="I25" i="1" s="1"/>
  <c r="H26" i="1"/>
  <c r="G26" i="1"/>
  <c r="G25" i="1" s="1"/>
  <c r="F26" i="1"/>
  <c r="F25" i="1" s="1"/>
  <c r="E26" i="1"/>
  <c r="E25" i="1" s="1"/>
  <c r="D26" i="1"/>
  <c r="X25" i="1"/>
  <c r="U25" i="1"/>
  <c r="T25" i="1"/>
  <c r="P25" i="1"/>
  <c r="M25" i="1"/>
  <c r="L25" i="1"/>
  <c r="H25" i="1"/>
  <c r="D25" i="1"/>
  <c r="C23" i="1"/>
  <c r="C22" i="1" s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1" i="1"/>
  <c r="X20" i="1"/>
  <c r="X19" i="1" s="1"/>
  <c r="Y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8" i="1"/>
  <c r="C17" i="1" s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Y16" i="1"/>
  <c r="N16" i="1"/>
  <c r="U16" i="1" l="1"/>
  <c r="E16" i="1"/>
  <c r="R13" i="2"/>
  <c r="F16" i="1"/>
  <c r="J16" i="1"/>
  <c r="R16" i="1"/>
  <c r="V16" i="1"/>
  <c r="I16" i="1"/>
  <c r="M16" i="1"/>
  <c r="Q16" i="1"/>
  <c r="C26" i="1"/>
  <c r="C25" i="1" s="1"/>
  <c r="G16" i="1"/>
  <c r="K16" i="1"/>
  <c r="O16" i="1"/>
  <c r="S16" i="1"/>
  <c r="W16" i="1"/>
  <c r="D16" i="1"/>
  <c r="H16" i="1"/>
  <c r="L16" i="1"/>
  <c r="P16" i="1"/>
  <c r="T16" i="1"/>
  <c r="X16" i="1"/>
  <c r="C20" i="1"/>
  <c r="C19" i="1" s="1"/>
  <c r="C16" i="1" s="1"/>
</calcChain>
</file>

<file path=xl/comments1.xml><?xml version="1.0" encoding="utf-8"?>
<comments xmlns="http://schemas.openxmlformats.org/spreadsheetml/2006/main">
  <authors>
    <author>Татьяна Николаевна Базжина</author>
  </authors>
  <commentList>
    <comment ref="D18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H18" authorId="0">
      <text>
        <r>
          <rPr>
            <b/>
            <sz val="14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14"/>
            <color indexed="81"/>
            <rFont val="Tahoma"/>
            <family val="2"/>
            <charset val="204"/>
          </rPr>
          <t xml:space="preserve">
Без замечаний.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Q21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</commentList>
</comments>
</file>

<file path=xl/sharedStrings.xml><?xml version="1.0" encoding="utf-8"?>
<sst xmlns="http://schemas.openxmlformats.org/spreadsheetml/2006/main" count="250" uniqueCount="108">
  <si>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</si>
  <si>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</si>
  <si>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</si>
  <si>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</si>
  <si>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</si>
  <si>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</si>
  <si>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</si>
  <si>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</si>
  <si>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</si>
  <si>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</si>
  <si>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</si>
  <si>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</si>
  <si>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</si>
  <si>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</si>
  <si>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</si>
  <si>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строительный контроль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</si>
  <si>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</si>
  <si>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</si>
  <si>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</si>
  <si>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</si>
  <si>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</si>
  <si>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</si>
  <si>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</si>
  <si>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</si>
  <si>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</si>
  <si>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</si>
  <si>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</si>
  <si>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3-й кв-л, 29</t>
  </si>
  <si>
    <t>Итого по ЗАТО город Радужный на 2023 год</t>
  </si>
  <si>
    <t>Адрес многоквартирного дома 
(далее - МКД)</t>
  </si>
  <si>
    <t>Материал стен</t>
  </si>
  <si>
    <t>Количество этажей</t>
  </si>
  <si>
    <t>Количество подъездов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</si>
  <si>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</si>
  <si>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</si>
  <si>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</si>
  <si>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</si>
  <si>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</si>
  <si>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</si>
  <si>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чел.</t>
  </si>
  <si>
    <t>руб./кв.м</t>
  </si>
  <si>
    <t>РО</t>
  </si>
  <si>
    <t>УК</t>
  </si>
  <si>
    <t>МУП "ЖКХ" ЗАТО г. Радужный</t>
  </si>
  <si>
    <t>Ж/б панели</t>
  </si>
  <si>
    <t>5</t>
  </si>
  <si>
    <t>4</t>
  </si>
  <si>
    <t>МУП "ЖКХ" ЗАТО г. Радужный </t>
  </si>
  <si>
    <t xml:space="preserve">Источники финансирования </t>
  </si>
  <si>
    <t>Объем финансирования по 2023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</si>
  <si>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</si>
  <si>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</si>
  <si>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</si>
  <si>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</si>
  <si>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</si>
  <si>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Радужный г, 1-й кв-л, 24</t>
  </si>
  <si>
    <t>-</t>
  </si>
  <si>
    <t>Радужный г, 1-й кв-л, 12А</t>
  </si>
  <si>
    <t>Радужный г, 1-й кв-л, 6</t>
  </si>
  <si>
    <t>Итого по ЗАТО город Радужный на 2024 год</t>
  </si>
  <si>
    <t>Итого по ЗАТО город Радужный на 2023-2025 годы</t>
  </si>
  <si>
    <t>Наличие статуса ОКН</t>
  </si>
  <si>
    <t>Год ввода в эксплуатацию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</si>
  <si>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</si>
  <si>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</si>
  <si>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</si>
  <si>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</si>
  <si>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за счет средств бюджета субъекта Российской Федерации</t>
  </si>
  <si>
    <t>за счет средств местного бюджета</t>
  </si>
  <si>
    <t>Панельные</t>
  </si>
  <si>
    <t>Объем финансирования по 2024 г., руб.</t>
  </si>
  <si>
    <t>Радужный г, 1-й кв-л, 31</t>
  </si>
  <si>
    <t>Радужный г, 3-й кв-л, 27</t>
  </si>
  <si>
    <t>12</t>
  </si>
  <si>
    <t>3</t>
  </si>
  <si>
    <t xml:space="preserve">МУП "ЖКХ" ЗАТО г. Радужный </t>
  </si>
  <si>
    <t>9</t>
  </si>
  <si>
    <t>Перечень многоквартирных домов, по которым предоставляется финансовая поддержка на замену лифтов в многоквартирных домах, расположенных на территории Владимирской области в форме субсидии за счет средств областного бюджета ( адресное распределение указывается по мере принятия решений о предоставлении субсидии в соответствии с постановлением Правительства Владимирской области от 28.03.2019 № 235)</t>
  </si>
  <si>
    <t>Х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</si>
  <si>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2023-2025 годы</t>
  </si>
  <si>
    <t xml:space="preserve">Финансовая поддержка на замену лифтового оборудования в форме субсидии за счет средств областного бюджета в рамках постановления Правительства области от 28.03.2019 № 235) </t>
  </si>
  <si>
    <t>Объем финансирования в 2024 - 2029 гг., руб.</t>
  </si>
  <si>
    <t>Итого по ЗАТО город Радужный на 2025 год</t>
  </si>
  <si>
    <t>Объем финансирования по 2025 г., руб.</t>
  </si>
  <si>
    <t>Приложение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</si>
  <si>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</si>
  <si>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Таблица №1</t>
  </si>
  <si>
    <t xml:space="preserve">       Таблица №2</t>
  </si>
  <si>
    <t xml:space="preserve">* -  Работы  по ремонту фасада МКД № 29 3  квартала начаты в 2024 году. Перенос сроков осуществлен   на основании  подпунктов 3, 4  п.25 постановления Губернатора Владимирской обл.асти  от 01.04.2014 № 303
(признание несостоявшимися конкурсных процедур по выбору подрядных организаций - конкурные процедуры проводились 27 раз,  договор по результатам торгов с подрядной организацией заключен только  23.08.2024 с графиком  производства работ  с 10.09.2024 по 30.08.2025, предусматривающим приостановку работ в зимний период ;  Таким образом начатые работы в связи с отсутствием  технической возможности для проведения работ по капитальному ремонту в связи с наступлением  низких температур окружающего воздуха приостановлены до 2025 года). 
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</si>
  <si>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</si>
  <si>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</si>
  <si>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</si>
  <si>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</si>
  <si>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Итого по ЗАТО город Радужный на 2024-2025 годы</t>
  </si>
  <si>
    <t>Итого по ЗАТО город Радужный</t>
  </si>
  <si>
    <t>Итого по ЗАТО город Радужный                              на 2023-2025 годы</t>
  </si>
  <si>
    <t>Итого по ЗАТО город Радужный                                     на 2024 год</t>
  </si>
  <si>
    <t>Радужный г, 3-й кв-л, 29*</t>
  </si>
  <si>
    <t>за счет средств собственников помещений в МКД</t>
  </si>
  <si>
    <t>за счет средств федерального бюджета (в т.ч. Полученные от ППК "Фонд развития территорий")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</si>
  <si>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2023-2025 годы</t>
  </si>
  <si>
    <t>Ирина Васильевна Лушникова,  8(49254) 3 42 95</t>
  </si>
  <si>
    <t xml:space="preserve">ЗАТО г.Радужный Владимирской области                                          </t>
  </si>
  <si>
    <t xml:space="preserve">к постановлению администрации                                                  </t>
  </si>
  <si>
    <t>Итого по ЗАТО город Радужный  на 2025 год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</si>
  <si>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от 10.11.2025 №  1464)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</si>
  <si>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                    от 10.11.2025 №  1464)</t>
  </si>
  <si>
    <t xml:space="preserve"> от 10.11.2025 №  1464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</si>
</sst>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12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0" fontId="1" fillId="0" borderId="3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0" fillId="0" borderId="0" xfId="0" applyFill="1"/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/>
    <xf numFmtId="0" fontId="15" fillId="0" borderId="1" xfId="0" applyFont="1" applyFill="1" applyBorder="1" applyAlignment="1">
      <alignment horizontal="center"/>
    </xf>
    <xf numFmtId="4" fontId="18" fillId="0" borderId="1" xfId="0" applyNumberFormat="1" applyFont="1" applyFill="1" applyBorder="1"/>
    <xf numFmtId="4" fontId="14" fillId="0" borderId="1" xfId="0" applyNumberFormat="1" applyFont="1" applyFill="1" applyBorder="1"/>
    <xf numFmtId="0" fontId="21" fillId="0" borderId="0" xfId="0" applyFont="1" applyFill="1"/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/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23" fillId="0" borderId="0" xfId="0" applyFont="1" applyFill="1"/>
    <xf numFmtId="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horizontal="center" vertical="center"/>
    </xf>
    <xf numFmtId="0" fontId="24" fillId="0" borderId="0" xfId="0" applyFont="1" applyFill="1"/>
    <xf numFmtId="0" fontId="19" fillId="0" borderId="1" xfId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textRotation="90" wrapText="1"/>
    </xf>
    <xf numFmtId="4" fontId="19" fillId="0" borderId="6" xfId="1" applyNumberFormat="1" applyFont="1" applyFill="1" applyBorder="1" applyAlignment="1">
      <alignment horizontal="center" vertical="center" textRotation="90" wrapText="1"/>
    </xf>
    <xf numFmtId="4" fontId="19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3" xfId="1" applyFont="1" applyFill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wrapText="1"/>
    </xf>
    <xf numFmtId="4" fontId="18" fillId="0" borderId="1" xfId="1" applyNumberFormat="1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26" fillId="0" borderId="0" xfId="0" applyFont="1" applyFill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horizontal="center"/>
    </xf>
    <xf numFmtId="0" fontId="28" fillId="0" borderId="3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4" fontId="25" fillId="0" borderId="1" xfId="2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vertical="center" wrapText="1"/>
    </xf>
    <xf numFmtId="0" fontId="28" fillId="0" borderId="3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top" wrapText="1"/>
    </xf>
    <xf numFmtId="0" fontId="26" fillId="0" borderId="3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textRotation="90" wrapText="1"/>
    </xf>
    <xf numFmtId="4" fontId="19" fillId="0" borderId="1" xfId="0" applyNumberFormat="1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textRotation="90" wrapText="1"/>
    </xf>
    <xf numFmtId="4" fontId="19" fillId="0" borderId="5" xfId="1" applyNumberFormat="1" applyFont="1" applyFill="1" applyBorder="1" applyAlignment="1">
      <alignment horizontal="center" vertical="center" textRotation="90" wrapText="1"/>
    </xf>
    <xf numFmtId="4" fontId="19" fillId="0" borderId="6" xfId="1" applyNumberFormat="1" applyFont="1" applyFill="1" applyBorder="1" applyAlignment="1">
      <alignment horizontal="center" vertical="center" textRotation="90" wrapText="1"/>
    </xf>
    <xf numFmtId="4" fontId="19" fillId="0" borderId="2" xfId="1" applyNumberFormat="1" applyFont="1" applyFill="1" applyBorder="1" applyAlignment="1">
      <alignment horizontal="center" vertical="center" textRotation="90"/>
    </xf>
    <xf numFmtId="4" fontId="19" fillId="0" borderId="6" xfId="1" applyNumberFormat="1" applyFont="1" applyFill="1" applyBorder="1" applyAlignment="1">
      <alignment horizontal="center" vertical="center" textRotation="90"/>
    </xf>
    <xf numFmtId="0" fontId="19" fillId="0" borderId="2" xfId="1" applyFont="1" applyFill="1" applyBorder="1" applyAlignment="1">
      <alignment horizontal="center" vertical="center" textRotation="90" wrapText="1"/>
    </xf>
    <xf numFmtId="0" fontId="19" fillId="0" borderId="5" xfId="1" applyFont="1" applyFill="1" applyBorder="1" applyAlignment="1">
      <alignment horizontal="center" vertical="center" textRotation="90" wrapText="1"/>
    </xf>
    <xf numFmtId="0" fontId="19" fillId="0" borderId="6" xfId="1" applyFont="1" applyFill="1" applyBorder="1" applyAlignment="1">
      <alignment horizontal="center" vertical="center" textRotation="90" wrapText="1"/>
    </xf>
    <xf numFmtId="0" fontId="19" fillId="0" borderId="2" xfId="1" applyFont="1" applyFill="1" applyBorder="1" applyAlignment="1">
      <alignment horizontal="center" textRotation="90" wrapText="1"/>
    </xf>
    <xf numFmtId="0" fontId="19" fillId="0" borderId="5" xfId="1" applyFont="1" applyFill="1" applyBorder="1" applyAlignment="1">
      <alignment horizontal="center" textRotation="90" wrapText="1"/>
    </xf>
    <xf numFmtId="0" fontId="19" fillId="0" borderId="6" xfId="1" applyFont="1" applyFill="1" applyBorder="1" applyAlignment="1">
      <alignment horizontal="center" textRotation="90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4" fontId="19" fillId="0" borderId="3" xfId="1" applyNumberFormat="1" applyFont="1" applyFill="1" applyBorder="1" applyAlignment="1">
      <alignment horizontal="center" vertical="center" wrapText="1"/>
    </xf>
    <xf numFmtId="4" fontId="19" fillId="0" borderId="7" xfId="1" applyNumberFormat="1" applyFont="1" applyFill="1" applyBorder="1" applyAlignment="1">
      <alignment horizontal="center" vertical="center" wrapText="1"/>
    </xf>
    <xf numFmtId="4" fontId="19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4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tabSelected="1" topLeftCell="J1" zoomScale="60" zoomScaleNormal="60" workbookViewId="0">
      <selection activeCell="X9" sqref="X9:X13"/>
    </sheetView>
  </sheetViews>
  <sheetFormatPr defaultRowHeight="15" x14ac:dyDescent="0.25"/>
  <cols>
    <col min="1" max="1" width="9.42578125" style="11" bestFit="1" customWidth="1"/>
    <col min="2" max="2" width="53.7109375" style="11" customWidth="1"/>
    <col min="3" max="3" width="24.7109375" style="11" customWidth="1"/>
    <col min="4" max="4" width="27.7109375" style="11" customWidth="1"/>
    <col min="5" max="5" width="26.5703125" style="11" customWidth="1"/>
    <col min="6" max="6" width="26.42578125" style="11" customWidth="1"/>
    <col min="7" max="7" width="28.85546875" style="11" customWidth="1"/>
    <col min="8" max="8" width="21.28515625" style="11" customWidth="1"/>
    <col min="9" max="9" width="23.7109375" style="11" customWidth="1"/>
    <col min="10" max="10" width="26.5703125" style="11" customWidth="1"/>
    <col min="11" max="11" width="24.28515625" style="11" customWidth="1"/>
    <col min="12" max="12" width="16.85546875" style="11" customWidth="1"/>
    <col min="13" max="13" width="12.42578125" style="11" customWidth="1"/>
    <col min="14" max="14" width="14.85546875" style="11" customWidth="1"/>
    <col min="15" max="15" width="16.140625" style="11" customWidth="1"/>
    <col min="16" max="16" width="14.7109375" style="11" customWidth="1"/>
    <col min="17" max="17" width="21" style="11" customWidth="1"/>
    <col min="18" max="18" width="17.85546875" style="11" customWidth="1"/>
    <col min="19" max="19" width="11.5703125" style="11" customWidth="1"/>
    <col min="20" max="20" width="12.5703125" style="11" customWidth="1"/>
    <col min="21" max="21" width="9.28515625" style="11" customWidth="1"/>
    <col min="22" max="22" width="17.140625" style="11" customWidth="1"/>
    <col min="23" max="23" width="43.140625" style="11" customWidth="1"/>
    <col min="24" max="24" width="23.5703125" style="11" customWidth="1"/>
    <col min="25" max="25" width="35.5703125" style="11" customWidth="1"/>
    <col min="26" max="26" width="24.140625" style="11" customWidth="1"/>
    <col min="27" max="27" width="21" style="11" customWidth="1"/>
    <col min="28" max="28" width="17" style="11" customWidth="1"/>
    <col min="29" max="29" width="13.42578125" style="11" customWidth="1"/>
    <col min="30" max="30" width="17.140625" style="11" customWidth="1"/>
    <col min="31" max="31" width="14" style="11" customWidth="1"/>
    <col min="32" max="32" width="10.5703125" style="11" bestFit="1" customWidth="1"/>
    <col min="33" max="16384" width="9.140625" style="11"/>
  </cols>
  <sheetData>
    <row r="1" spans="1:31" ht="45.75" x14ac:dyDescent="0.65">
      <c r="W1" s="74" t="s">
        <v>84</v>
      </c>
      <c r="X1" s="74"/>
      <c r="Y1" s="74"/>
      <c r="Z1" s="74"/>
      <c r="AA1" s="74"/>
      <c r="AB1" s="74"/>
      <c r="AC1" s="30"/>
      <c r="AD1" s="30"/>
      <c r="AE1" s="30"/>
    </row>
    <row r="2" spans="1:31" ht="44.25" customHeight="1" x14ac:dyDescent="0.7">
      <c r="W2" s="75" t="s">
        <v>103</v>
      </c>
      <c r="X2" s="75"/>
      <c r="Y2" s="75"/>
      <c r="Z2" s="75"/>
      <c r="AA2" s="75"/>
      <c r="AB2" s="75"/>
      <c r="AC2" s="24"/>
      <c r="AD2" s="24"/>
      <c r="AE2" s="24"/>
    </row>
    <row r="3" spans="1:31" ht="33.75" customHeight="1" x14ac:dyDescent="0.7">
      <c r="W3" s="75" t="s">
        <v>102</v>
      </c>
      <c r="X3" s="75"/>
      <c r="Y3" s="75"/>
      <c r="Z3" s="75"/>
      <c r="AA3" s="75"/>
      <c r="AB3" s="75"/>
      <c r="AC3" s="24"/>
      <c r="AD3" s="24"/>
      <c r="AE3" s="24"/>
    </row>
    <row r="4" spans="1:31" ht="45" customHeight="1" x14ac:dyDescent="0.7">
      <c r="W4" s="75" t="s">
        <v>107</v>
      </c>
      <c r="X4" s="75"/>
      <c r="Y4" s="75"/>
      <c r="Z4" s="75"/>
      <c r="AA4" s="75"/>
      <c r="AB4" s="75"/>
      <c r="AC4" s="24"/>
      <c r="AD4" s="24"/>
      <c r="AE4" s="24"/>
    </row>
    <row r="5" spans="1:31" ht="90" customHeight="1" x14ac:dyDescent="0.7">
      <c r="X5" s="24"/>
      <c r="Y5" s="24"/>
      <c r="Z5" s="24"/>
      <c r="AA5" s="24"/>
      <c r="AB5" s="24"/>
      <c r="AC5" s="24"/>
      <c r="AD5" s="24"/>
      <c r="AE5" s="24"/>
    </row>
    <row r="6" spans="1:31" ht="159" customHeight="1" x14ac:dyDescent="0.25">
      <c r="A6" s="79" t="s">
        <v>85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29"/>
      <c r="AD6" s="29"/>
      <c r="AE6" s="29"/>
    </row>
    <row r="8" spans="1:31" s="31" customFormat="1" ht="47.25" customHeight="1" x14ac:dyDescent="0.35">
      <c r="A8" s="83" t="s">
        <v>0</v>
      </c>
      <c r="B8" s="83" t="s">
        <v>1</v>
      </c>
      <c r="C8" s="85" t="s">
        <v>2</v>
      </c>
      <c r="D8" s="86" t="s">
        <v>3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 t="s">
        <v>4</v>
      </c>
      <c r="U8" s="88"/>
      <c r="V8" s="88"/>
      <c r="W8" s="88"/>
      <c r="X8" s="88"/>
      <c r="Y8" s="89"/>
      <c r="Z8" s="90" t="s">
        <v>5</v>
      </c>
      <c r="AA8" s="90" t="s">
        <v>6</v>
      </c>
      <c r="AB8" s="90" t="s">
        <v>7</v>
      </c>
    </row>
    <row r="9" spans="1:31" s="31" customFormat="1" ht="23.25" x14ac:dyDescent="0.35">
      <c r="A9" s="83"/>
      <c r="B9" s="83"/>
      <c r="C9" s="85"/>
      <c r="D9" s="91" t="s">
        <v>8</v>
      </c>
      <c r="E9" s="91"/>
      <c r="F9" s="91"/>
      <c r="G9" s="91"/>
      <c r="H9" s="91"/>
      <c r="I9" s="91"/>
      <c r="J9" s="91" t="s">
        <v>9</v>
      </c>
      <c r="K9" s="91"/>
      <c r="L9" s="91" t="s">
        <v>10</v>
      </c>
      <c r="M9" s="91"/>
      <c r="N9" s="91" t="s">
        <v>11</v>
      </c>
      <c r="O9" s="91"/>
      <c r="P9" s="91" t="s">
        <v>12</v>
      </c>
      <c r="Q9" s="91"/>
      <c r="R9" s="91" t="s">
        <v>13</v>
      </c>
      <c r="S9" s="91"/>
      <c r="T9" s="92" t="s">
        <v>14</v>
      </c>
      <c r="U9" s="92" t="s">
        <v>89</v>
      </c>
      <c r="V9" s="92" t="s">
        <v>90</v>
      </c>
      <c r="W9" s="93" t="s">
        <v>91</v>
      </c>
      <c r="X9" s="92" t="s">
        <v>15</v>
      </c>
      <c r="Y9" s="92" t="s">
        <v>92</v>
      </c>
      <c r="Z9" s="90"/>
      <c r="AA9" s="90"/>
      <c r="AB9" s="90"/>
    </row>
    <row r="10" spans="1:31" s="31" customFormat="1" ht="116.25" customHeight="1" x14ac:dyDescent="0.35">
      <c r="A10" s="83"/>
      <c r="B10" s="83"/>
      <c r="C10" s="85"/>
      <c r="D10" s="90" t="s">
        <v>16</v>
      </c>
      <c r="E10" s="90" t="s">
        <v>17</v>
      </c>
      <c r="F10" s="90" t="s">
        <v>18</v>
      </c>
      <c r="G10" s="90" t="s">
        <v>19</v>
      </c>
      <c r="H10" s="90" t="s">
        <v>20</v>
      </c>
      <c r="I10" s="90" t="s">
        <v>21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2"/>
      <c r="U10" s="92"/>
      <c r="V10" s="92"/>
      <c r="W10" s="93"/>
      <c r="X10" s="92"/>
      <c r="Y10" s="92"/>
      <c r="Z10" s="90"/>
      <c r="AA10" s="90"/>
      <c r="AB10" s="90"/>
    </row>
    <row r="11" spans="1:31" s="31" customFormat="1" ht="102.75" customHeight="1" x14ac:dyDescent="0.35">
      <c r="A11" s="83"/>
      <c r="B11" s="83"/>
      <c r="C11" s="85"/>
      <c r="D11" s="90"/>
      <c r="E11" s="90"/>
      <c r="F11" s="90"/>
      <c r="G11" s="90"/>
      <c r="H11" s="90"/>
      <c r="I11" s="90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92"/>
      <c r="V11" s="92"/>
      <c r="W11" s="93"/>
      <c r="X11" s="92"/>
      <c r="Y11" s="92"/>
      <c r="Z11" s="90"/>
      <c r="AA11" s="90"/>
      <c r="AB11" s="90"/>
    </row>
    <row r="12" spans="1:31" s="31" customFormat="1" ht="93" customHeight="1" x14ac:dyDescent="0.35">
      <c r="A12" s="83"/>
      <c r="B12" s="83"/>
      <c r="C12" s="85"/>
      <c r="D12" s="90"/>
      <c r="E12" s="90"/>
      <c r="F12" s="90"/>
      <c r="G12" s="90"/>
      <c r="H12" s="90"/>
      <c r="I12" s="90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2"/>
      <c r="U12" s="92"/>
      <c r="V12" s="92"/>
      <c r="W12" s="93"/>
      <c r="X12" s="92"/>
      <c r="Y12" s="92"/>
      <c r="Z12" s="90"/>
      <c r="AA12" s="90"/>
      <c r="AB12" s="90"/>
    </row>
    <row r="13" spans="1:31" s="31" customFormat="1" ht="137.25" customHeight="1" x14ac:dyDescent="0.35">
      <c r="A13" s="83"/>
      <c r="B13" s="83"/>
      <c r="C13" s="85"/>
      <c r="D13" s="90"/>
      <c r="E13" s="90"/>
      <c r="F13" s="90"/>
      <c r="G13" s="90"/>
      <c r="H13" s="90"/>
      <c r="I13" s="90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2"/>
      <c r="U13" s="92"/>
      <c r="V13" s="92"/>
      <c r="W13" s="93"/>
      <c r="X13" s="92"/>
      <c r="Y13" s="92"/>
      <c r="Z13" s="90"/>
      <c r="AA13" s="90"/>
      <c r="AB13" s="90"/>
    </row>
    <row r="14" spans="1:31" s="31" customFormat="1" ht="26.25" x14ac:dyDescent="0.35">
      <c r="A14" s="84"/>
      <c r="B14" s="84"/>
      <c r="C14" s="53" t="s">
        <v>22</v>
      </c>
      <c r="D14" s="32" t="s">
        <v>22</v>
      </c>
      <c r="E14" s="32" t="s">
        <v>22</v>
      </c>
      <c r="F14" s="32" t="s">
        <v>22</v>
      </c>
      <c r="G14" s="32" t="s">
        <v>22</v>
      </c>
      <c r="H14" s="32" t="s">
        <v>22</v>
      </c>
      <c r="I14" s="32" t="s">
        <v>22</v>
      </c>
      <c r="J14" s="33" t="s">
        <v>23</v>
      </c>
      <c r="K14" s="33" t="s">
        <v>22</v>
      </c>
      <c r="L14" s="33" t="s">
        <v>24</v>
      </c>
      <c r="M14" s="33" t="s">
        <v>22</v>
      </c>
      <c r="N14" s="33" t="s">
        <v>24</v>
      </c>
      <c r="O14" s="33" t="s">
        <v>22</v>
      </c>
      <c r="P14" s="33" t="s">
        <v>24</v>
      </c>
      <c r="Q14" s="33" t="s">
        <v>22</v>
      </c>
      <c r="R14" s="33" t="s">
        <v>25</v>
      </c>
      <c r="S14" s="33" t="s">
        <v>22</v>
      </c>
      <c r="T14" s="33" t="s">
        <v>22</v>
      </c>
      <c r="U14" s="33" t="s">
        <v>22</v>
      </c>
      <c r="V14" s="33" t="s">
        <v>22</v>
      </c>
      <c r="W14" s="32" t="s">
        <v>22</v>
      </c>
      <c r="X14" s="33" t="s">
        <v>22</v>
      </c>
      <c r="Y14" s="33" t="s">
        <v>22</v>
      </c>
      <c r="Z14" s="90"/>
      <c r="AA14" s="90"/>
      <c r="AB14" s="90"/>
    </row>
    <row r="15" spans="1:31" s="31" customFormat="1" ht="23.25" x14ac:dyDescent="0.35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>
        <v>13</v>
      </c>
      <c r="N15" s="33">
        <v>14</v>
      </c>
      <c r="O15" s="33">
        <v>15</v>
      </c>
      <c r="P15" s="33">
        <v>16</v>
      </c>
      <c r="Q15" s="33">
        <v>17</v>
      </c>
      <c r="R15" s="33">
        <v>18</v>
      </c>
      <c r="S15" s="33">
        <v>19</v>
      </c>
      <c r="T15" s="33">
        <v>20</v>
      </c>
      <c r="U15" s="33">
        <v>21</v>
      </c>
      <c r="V15" s="33">
        <v>22</v>
      </c>
      <c r="W15" s="33">
        <v>23</v>
      </c>
      <c r="X15" s="33">
        <v>24</v>
      </c>
      <c r="Y15" s="33">
        <v>25</v>
      </c>
      <c r="Z15" s="33">
        <v>26</v>
      </c>
      <c r="AA15" s="33">
        <v>27</v>
      </c>
      <c r="AB15" s="33">
        <v>28</v>
      </c>
    </row>
    <row r="16" spans="1:31" ht="115.5" customHeight="1" x14ac:dyDescent="0.45">
      <c r="A16" s="76" t="s">
        <v>95</v>
      </c>
      <c r="B16" s="77"/>
      <c r="C16" s="67">
        <f>C17+C19+C22</f>
        <v>42882679.43</v>
      </c>
      <c r="D16" s="16">
        <f t="shared" ref="D16:Y16" si="0">D17+D19+D22</f>
        <v>1713811.94</v>
      </c>
      <c r="E16" s="16">
        <f t="shared" si="0"/>
        <v>3795331.67</v>
      </c>
      <c r="F16" s="16">
        <f t="shared" si="0"/>
        <v>3753473.66</v>
      </c>
      <c r="G16" s="16">
        <f t="shared" si="0"/>
        <v>2782659.67</v>
      </c>
      <c r="H16" s="16">
        <f t="shared" si="0"/>
        <v>4011774.95</v>
      </c>
      <c r="I16" s="16">
        <f t="shared" si="0"/>
        <v>0</v>
      </c>
      <c r="J16" s="71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6">
        <f t="shared" si="0"/>
        <v>0</v>
      </c>
      <c r="P16" s="25">
        <f t="shared" si="0"/>
        <v>10519.22</v>
      </c>
      <c r="Q16" s="25">
        <f t="shared" si="0"/>
        <v>25999128.289999999</v>
      </c>
      <c r="R16" s="25">
        <f t="shared" si="0"/>
        <v>0</v>
      </c>
      <c r="S16" s="25">
        <f t="shared" si="0"/>
        <v>0</v>
      </c>
      <c r="T16" s="25">
        <f t="shared" si="0"/>
        <v>0</v>
      </c>
      <c r="U16" s="25">
        <f t="shared" si="0"/>
        <v>0</v>
      </c>
      <c r="V16" s="25">
        <f t="shared" si="0"/>
        <v>0</v>
      </c>
      <c r="W16" s="12">
        <f t="shared" si="0"/>
        <v>383979.09</v>
      </c>
      <c r="X16" s="12">
        <f t="shared" si="0"/>
        <v>442520.16000000003</v>
      </c>
      <c r="Y16" s="12">
        <f t="shared" si="0"/>
        <v>0</v>
      </c>
      <c r="Z16" s="13" t="s">
        <v>26</v>
      </c>
      <c r="AA16" s="13" t="s">
        <v>26</v>
      </c>
      <c r="AB16" s="13" t="s">
        <v>26</v>
      </c>
    </row>
    <row r="17" spans="1:28" ht="103.5" customHeight="1" x14ac:dyDescent="0.45">
      <c r="A17" s="76" t="s">
        <v>28</v>
      </c>
      <c r="B17" s="77"/>
      <c r="C17" s="67">
        <f t="shared" ref="C17:Y17" si="1">C18</f>
        <v>6261545.71</v>
      </c>
      <c r="D17" s="16">
        <f t="shared" si="1"/>
        <v>681100.6</v>
      </c>
      <c r="E17" s="16">
        <f t="shared" si="1"/>
        <v>1609139.5</v>
      </c>
      <c r="F17" s="16">
        <f t="shared" si="1"/>
        <v>1482750.5</v>
      </c>
      <c r="G17" s="16">
        <f t="shared" si="1"/>
        <v>867318</v>
      </c>
      <c r="H17" s="16">
        <f t="shared" si="1"/>
        <v>1557094</v>
      </c>
      <c r="I17" s="16">
        <f t="shared" si="1"/>
        <v>0</v>
      </c>
      <c r="J17" s="71">
        <f t="shared" si="1"/>
        <v>0</v>
      </c>
      <c r="K17" s="16">
        <f t="shared" si="1"/>
        <v>0</v>
      </c>
      <c r="L17" s="16">
        <f t="shared" si="1"/>
        <v>0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16">
        <f t="shared" si="1"/>
        <v>0</v>
      </c>
      <c r="Q17" s="16">
        <f t="shared" si="1"/>
        <v>0</v>
      </c>
      <c r="R17" s="25">
        <f t="shared" si="1"/>
        <v>0</v>
      </c>
      <c r="S17" s="25">
        <f t="shared" si="1"/>
        <v>0</v>
      </c>
      <c r="T17" s="25">
        <f t="shared" si="1"/>
        <v>0</v>
      </c>
      <c r="U17" s="25">
        <f t="shared" si="1"/>
        <v>0</v>
      </c>
      <c r="V17" s="25">
        <f t="shared" si="1"/>
        <v>0</v>
      </c>
      <c r="W17" s="12">
        <f t="shared" si="1"/>
        <v>0</v>
      </c>
      <c r="X17" s="12">
        <f t="shared" si="1"/>
        <v>64143.11</v>
      </c>
      <c r="Y17" s="12">
        <f t="shared" si="1"/>
        <v>0</v>
      </c>
      <c r="Z17" s="13" t="s">
        <v>26</v>
      </c>
      <c r="AA17" s="13" t="s">
        <v>26</v>
      </c>
      <c r="AB17" s="13" t="s">
        <v>26</v>
      </c>
    </row>
    <row r="18" spans="1:28" ht="76.5" customHeight="1" x14ac:dyDescent="0.4">
      <c r="A18" s="60">
        <v>1</v>
      </c>
      <c r="B18" s="65" t="s">
        <v>55</v>
      </c>
      <c r="C18" s="16">
        <f>D18+E18+F18+G18+H18+I18+K18+M18+O18+Q18+S18+T18+U18+V18+W18+X18+Y18</f>
        <v>6261545.71</v>
      </c>
      <c r="D18" s="49">
        <v>681100.6</v>
      </c>
      <c r="E18" s="49">
        <v>1609139.5</v>
      </c>
      <c r="F18" s="68">
        <v>1482750.5</v>
      </c>
      <c r="G18" s="49">
        <v>867318</v>
      </c>
      <c r="H18" s="49">
        <v>1557094</v>
      </c>
      <c r="I18" s="49">
        <v>0</v>
      </c>
      <c r="J18" s="72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8">
        <v>0</v>
      </c>
      <c r="X18" s="14">
        <v>64143.11</v>
      </c>
      <c r="Y18" s="14">
        <v>0</v>
      </c>
      <c r="Z18" s="15" t="s">
        <v>56</v>
      </c>
      <c r="AA18" s="15">
        <v>2023</v>
      </c>
      <c r="AB18" s="15">
        <v>2023</v>
      </c>
    </row>
    <row r="19" spans="1:28" ht="96.75" customHeight="1" x14ac:dyDescent="0.45">
      <c r="A19" s="76" t="s">
        <v>96</v>
      </c>
      <c r="B19" s="77"/>
      <c r="C19" s="67">
        <f t="shared" ref="C19:Y19" si="2">SUM(C20:C21)</f>
        <v>16480757.829999998</v>
      </c>
      <c r="D19" s="16">
        <f t="shared" si="2"/>
        <v>1032711.34</v>
      </c>
      <c r="E19" s="16">
        <f t="shared" si="2"/>
        <v>2186192.17</v>
      </c>
      <c r="F19" s="16">
        <f t="shared" si="2"/>
        <v>2270723.16</v>
      </c>
      <c r="G19" s="16">
        <f t="shared" si="2"/>
        <v>1915341.67</v>
      </c>
      <c r="H19" s="16">
        <f t="shared" si="2"/>
        <v>2454680.9500000002</v>
      </c>
      <c r="I19" s="16">
        <f t="shared" si="2"/>
        <v>0</v>
      </c>
      <c r="J19" s="71">
        <f t="shared" si="2"/>
        <v>0</v>
      </c>
      <c r="K19" s="16">
        <f t="shared" si="2"/>
        <v>0</v>
      </c>
      <c r="L19" s="16">
        <f t="shared" si="2"/>
        <v>0</v>
      </c>
      <c r="M19" s="16">
        <f t="shared" si="2"/>
        <v>0</v>
      </c>
      <c r="N19" s="16">
        <f t="shared" si="2"/>
        <v>0</v>
      </c>
      <c r="O19" s="16">
        <f t="shared" si="2"/>
        <v>0</v>
      </c>
      <c r="P19" s="16">
        <f t="shared" si="2"/>
        <v>3083.72</v>
      </c>
      <c r="Q19" s="25">
        <f t="shared" si="2"/>
        <v>6069863.1100000003</v>
      </c>
      <c r="R19" s="25">
        <f t="shared" si="2"/>
        <v>0</v>
      </c>
      <c r="S19" s="25">
        <f t="shared" si="2"/>
        <v>0</v>
      </c>
      <c r="T19" s="25">
        <f t="shared" si="2"/>
        <v>0</v>
      </c>
      <c r="U19" s="25">
        <f t="shared" si="2"/>
        <v>0</v>
      </c>
      <c r="V19" s="25">
        <f t="shared" si="2"/>
        <v>0</v>
      </c>
      <c r="W19" s="12">
        <f t="shared" si="2"/>
        <v>383979.09</v>
      </c>
      <c r="X19" s="12">
        <f t="shared" si="2"/>
        <v>167266.34000000003</v>
      </c>
      <c r="Y19" s="12">
        <f t="shared" si="2"/>
        <v>0</v>
      </c>
      <c r="Z19" s="13" t="s">
        <v>26</v>
      </c>
      <c r="AA19" s="13" t="s">
        <v>26</v>
      </c>
      <c r="AB19" s="13" t="s">
        <v>26</v>
      </c>
    </row>
    <row r="20" spans="1:28" ht="66" x14ac:dyDescent="0.45">
      <c r="A20" s="60">
        <v>1</v>
      </c>
      <c r="B20" s="64" t="s">
        <v>57</v>
      </c>
      <c r="C20" s="16">
        <f>D20+E20+F20+G20+H20+I20+K20+M20+O20+Q20+S20+T20+U20+V20+W20+X20+Y20</f>
        <v>10348071.639999999</v>
      </c>
      <c r="D20" s="69">
        <v>1032711.34</v>
      </c>
      <c r="E20" s="69">
        <v>2186192.17</v>
      </c>
      <c r="F20" s="69">
        <v>2270723.16</v>
      </c>
      <c r="G20" s="69">
        <v>1915341.67</v>
      </c>
      <c r="H20" s="69">
        <v>2454680.9500000002</v>
      </c>
      <c r="I20" s="49">
        <v>0</v>
      </c>
      <c r="J20" s="72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14">
        <v>383979.09</v>
      </c>
      <c r="X20" s="14">
        <f>ROUND(D20*1.0593%,2)+ROUND(E20*1.0593%,2)+ROUND(F20*1.0593%,2)+ROUND(G20*1.0593%,2)+ROUND(H20*1.0593%,2)</f>
        <v>104443.26000000001</v>
      </c>
      <c r="Y20" s="14">
        <v>0</v>
      </c>
      <c r="Z20" s="15">
        <v>2024</v>
      </c>
      <c r="AA20" s="15">
        <v>2024</v>
      </c>
      <c r="AB20" s="15">
        <v>2024</v>
      </c>
    </row>
    <row r="21" spans="1:28" ht="33" x14ac:dyDescent="0.4">
      <c r="A21" s="60">
        <v>2</v>
      </c>
      <c r="B21" s="65" t="s">
        <v>58</v>
      </c>
      <c r="C21" s="16">
        <f>D21+E21+F21+G21+H21+I21+K21+M21+O21+Q21+S21+T21+U21+V21+W21+X21+Y21</f>
        <v>6132686.1900000004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2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69">
        <v>3083.72</v>
      </c>
      <c r="Q21" s="35">
        <v>6069863.1100000003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8">
        <v>0</v>
      </c>
      <c r="X21" s="14">
        <v>62823.08</v>
      </c>
      <c r="Y21" s="14">
        <v>0</v>
      </c>
      <c r="Z21" s="15" t="s">
        <v>56</v>
      </c>
      <c r="AA21" s="15">
        <v>2024</v>
      </c>
      <c r="AB21" s="15">
        <v>2024</v>
      </c>
    </row>
    <row r="22" spans="1:28" ht="70.5" customHeight="1" x14ac:dyDescent="0.45">
      <c r="A22" s="76" t="s">
        <v>104</v>
      </c>
      <c r="B22" s="77"/>
      <c r="C22" s="67">
        <f t="shared" ref="C22:Y22" si="3">C23</f>
        <v>20140375.890000001</v>
      </c>
      <c r="D22" s="68">
        <f t="shared" si="3"/>
        <v>0</v>
      </c>
      <c r="E22" s="68">
        <f t="shared" si="3"/>
        <v>0</v>
      </c>
      <c r="F22" s="68">
        <f t="shared" si="3"/>
        <v>0</v>
      </c>
      <c r="G22" s="68">
        <f t="shared" si="3"/>
        <v>0</v>
      </c>
      <c r="H22" s="68">
        <f t="shared" si="3"/>
        <v>0</v>
      </c>
      <c r="I22" s="68">
        <f t="shared" si="3"/>
        <v>0</v>
      </c>
      <c r="J22" s="72">
        <f t="shared" si="3"/>
        <v>0</v>
      </c>
      <c r="K22" s="68">
        <f t="shared" si="3"/>
        <v>0</v>
      </c>
      <c r="L22" s="68">
        <f t="shared" si="3"/>
        <v>0</v>
      </c>
      <c r="M22" s="68">
        <f t="shared" si="3"/>
        <v>0</v>
      </c>
      <c r="N22" s="68">
        <f t="shared" si="3"/>
        <v>0</v>
      </c>
      <c r="O22" s="68">
        <f t="shared" si="3"/>
        <v>0</v>
      </c>
      <c r="P22" s="68">
        <f t="shared" si="3"/>
        <v>7435.5</v>
      </c>
      <c r="Q22" s="34">
        <f t="shared" si="3"/>
        <v>19929265.18</v>
      </c>
      <c r="R22" s="34">
        <f t="shared" si="3"/>
        <v>0</v>
      </c>
      <c r="S22" s="34">
        <f t="shared" si="3"/>
        <v>0</v>
      </c>
      <c r="T22" s="34">
        <f t="shared" si="3"/>
        <v>0</v>
      </c>
      <c r="U22" s="34">
        <f t="shared" si="3"/>
        <v>0</v>
      </c>
      <c r="V22" s="34">
        <f t="shared" si="3"/>
        <v>0</v>
      </c>
      <c r="W22" s="27">
        <f t="shared" si="3"/>
        <v>0</v>
      </c>
      <c r="X22" s="27">
        <f t="shared" si="3"/>
        <v>211110.71</v>
      </c>
      <c r="Y22" s="27">
        <f t="shared" si="3"/>
        <v>0</v>
      </c>
      <c r="Z22" s="13" t="s">
        <v>26</v>
      </c>
      <c r="AA22" s="13" t="s">
        <v>26</v>
      </c>
      <c r="AB22" s="13" t="s">
        <v>26</v>
      </c>
    </row>
    <row r="23" spans="1:28" ht="66" x14ac:dyDescent="0.45">
      <c r="A23" s="60">
        <v>1</v>
      </c>
      <c r="B23" s="64" t="s">
        <v>97</v>
      </c>
      <c r="C23" s="16">
        <f>D23+E23+F23+G23+H23+I23+K23+M23+O23+Q23+S23+T23+U23+V23+W23+X23+Y23</f>
        <v>20140375.890000001</v>
      </c>
      <c r="D23" s="26">
        <v>0</v>
      </c>
      <c r="E23" s="26">
        <v>0</v>
      </c>
      <c r="F23" s="26">
        <v>0</v>
      </c>
      <c r="G23" s="26">
        <v>0</v>
      </c>
      <c r="H23" s="49">
        <v>0</v>
      </c>
      <c r="I23" s="49">
        <v>0</v>
      </c>
      <c r="J23" s="72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69">
        <v>7435.5</v>
      </c>
      <c r="Q23" s="35">
        <v>19929265.18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14">
        <v>0</v>
      </c>
      <c r="X23" s="14">
        <v>211110.71</v>
      </c>
      <c r="Y23" s="14">
        <v>0</v>
      </c>
      <c r="Z23" s="15" t="s">
        <v>56</v>
      </c>
      <c r="AA23" s="15">
        <v>2025</v>
      </c>
      <c r="AB23" s="15">
        <v>2025</v>
      </c>
    </row>
    <row r="24" spans="1:28" s="37" customFormat="1" ht="67.5" customHeight="1" x14ac:dyDescent="0.45">
      <c r="A24" s="78" t="s">
        <v>77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ht="109.5" customHeight="1" x14ac:dyDescent="0.45">
      <c r="A25" s="81" t="s">
        <v>93</v>
      </c>
      <c r="B25" s="82"/>
      <c r="C25" s="19">
        <f>C26</f>
        <v>28556701.570000004</v>
      </c>
      <c r="D25" s="20">
        <f t="shared" ref="D25:Y25" si="4">D26</f>
        <v>0</v>
      </c>
      <c r="E25" s="20">
        <f t="shared" si="4"/>
        <v>0</v>
      </c>
      <c r="F25" s="20">
        <f t="shared" si="4"/>
        <v>0</v>
      </c>
      <c r="G25" s="20">
        <f t="shared" si="4"/>
        <v>0</v>
      </c>
      <c r="H25" s="20">
        <f t="shared" si="4"/>
        <v>0</v>
      </c>
      <c r="I25" s="20">
        <f t="shared" si="4"/>
        <v>0</v>
      </c>
      <c r="J25" s="73">
        <f t="shared" si="4"/>
        <v>9</v>
      </c>
      <c r="K25" s="20">
        <f t="shared" si="4"/>
        <v>27756344.400000002</v>
      </c>
      <c r="L25" s="20">
        <f t="shared" si="4"/>
        <v>0</v>
      </c>
      <c r="M25" s="20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  <c r="Q25" s="17">
        <f t="shared" si="4"/>
        <v>0</v>
      </c>
      <c r="R25" s="17">
        <f t="shared" si="4"/>
        <v>0</v>
      </c>
      <c r="S25" s="17">
        <f t="shared" si="4"/>
        <v>0</v>
      </c>
      <c r="T25" s="17">
        <f t="shared" si="4"/>
        <v>0</v>
      </c>
      <c r="U25" s="17">
        <f t="shared" si="4"/>
        <v>0</v>
      </c>
      <c r="V25" s="17">
        <f t="shared" si="4"/>
        <v>0</v>
      </c>
      <c r="W25" s="17">
        <f t="shared" si="4"/>
        <v>384012.01</v>
      </c>
      <c r="X25" s="17">
        <f t="shared" si="4"/>
        <v>416345.16</v>
      </c>
      <c r="Y25" s="17">
        <f t="shared" si="4"/>
        <v>0</v>
      </c>
      <c r="Z25" s="13" t="s">
        <v>78</v>
      </c>
      <c r="AA25" s="13" t="s">
        <v>78</v>
      </c>
      <c r="AB25" s="13" t="s">
        <v>78</v>
      </c>
    </row>
    <row r="26" spans="1:28" ht="69.75" customHeight="1" x14ac:dyDescent="0.45">
      <c r="A26" s="81" t="s">
        <v>94</v>
      </c>
      <c r="B26" s="82"/>
      <c r="C26" s="19">
        <f>SUM(C27:C28)</f>
        <v>28556701.570000004</v>
      </c>
      <c r="D26" s="20">
        <f t="shared" ref="D26:Y26" si="5">SUM(D27:D28)</f>
        <v>0</v>
      </c>
      <c r="E26" s="20">
        <f t="shared" si="5"/>
        <v>0</v>
      </c>
      <c r="F26" s="20">
        <f t="shared" si="5"/>
        <v>0</v>
      </c>
      <c r="G26" s="20">
        <f t="shared" si="5"/>
        <v>0</v>
      </c>
      <c r="H26" s="20">
        <f t="shared" si="5"/>
        <v>0</v>
      </c>
      <c r="I26" s="20">
        <f t="shared" si="5"/>
        <v>0</v>
      </c>
      <c r="J26" s="73">
        <f t="shared" si="5"/>
        <v>9</v>
      </c>
      <c r="K26" s="20">
        <f t="shared" si="5"/>
        <v>27756344.400000002</v>
      </c>
      <c r="L26" s="20">
        <f t="shared" si="5"/>
        <v>0</v>
      </c>
      <c r="M26" s="20">
        <f t="shared" si="5"/>
        <v>0</v>
      </c>
      <c r="N26" s="17">
        <f t="shared" si="5"/>
        <v>0</v>
      </c>
      <c r="O26" s="17">
        <f t="shared" si="5"/>
        <v>0</v>
      </c>
      <c r="P26" s="17">
        <f t="shared" si="5"/>
        <v>0</v>
      </c>
      <c r="Q26" s="17">
        <f t="shared" si="5"/>
        <v>0</v>
      </c>
      <c r="R26" s="17">
        <f t="shared" si="5"/>
        <v>0</v>
      </c>
      <c r="S26" s="17">
        <f t="shared" si="5"/>
        <v>0</v>
      </c>
      <c r="T26" s="17">
        <f t="shared" si="5"/>
        <v>0</v>
      </c>
      <c r="U26" s="17">
        <f>SUM(U27:U28)</f>
        <v>0</v>
      </c>
      <c r="V26" s="17">
        <f t="shared" si="5"/>
        <v>0</v>
      </c>
      <c r="W26" s="17">
        <f>SUM(W27:W28)</f>
        <v>384012.01</v>
      </c>
      <c r="X26" s="17">
        <f t="shared" si="5"/>
        <v>416345.16</v>
      </c>
      <c r="Y26" s="17">
        <f t="shared" si="5"/>
        <v>0</v>
      </c>
      <c r="Z26" s="13" t="s">
        <v>78</v>
      </c>
      <c r="AA26" s="13" t="s">
        <v>78</v>
      </c>
      <c r="AB26" s="13" t="s">
        <v>78</v>
      </c>
    </row>
    <row r="27" spans="1:28" ht="66" x14ac:dyDescent="0.45">
      <c r="A27" s="62">
        <v>1</v>
      </c>
      <c r="B27" s="66" t="s">
        <v>71</v>
      </c>
      <c r="C27" s="16">
        <f t="shared" ref="C27:C28" si="6">D27+E27+F27+G27+H27+I27+K27+M27+O27+Q27+S27+T27+U27+V27+W27+X27+Y27</f>
        <v>19989637.880000003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73">
        <v>6</v>
      </c>
      <c r="K27" s="20">
        <v>19487707.600000001</v>
      </c>
      <c r="L27" s="20">
        <v>0</v>
      </c>
      <c r="M27" s="20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209614.67</v>
      </c>
      <c r="X27" s="17">
        <v>292315.61</v>
      </c>
      <c r="Y27" s="17">
        <v>0</v>
      </c>
      <c r="Z27" s="18">
        <v>2024</v>
      </c>
      <c r="AA27" s="18">
        <v>2025</v>
      </c>
      <c r="AB27" s="18">
        <v>2025</v>
      </c>
    </row>
    <row r="28" spans="1:28" ht="66" x14ac:dyDescent="0.45">
      <c r="A28" s="62">
        <v>2</v>
      </c>
      <c r="B28" s="66" t="s">
        <v>72</v>
      </c>
      <c r="C28" s="16">
        <f t="shared" si="6"/>
        <v>8567063.6900000013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73">
        <v>3</v>
      </c>
      <c r="K28" s="20">
        <v>8268636.7999999998</v>
      </c>
      <c r="L28" s="20">
        <v>0</v>
      </c>
      <c r="M28" s="20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174397.34</v>
      </c>
      <c r="X28" s="17">
        <v>124029.55</v>
      </c>
      <c r="Y28" s="17">
        <v>0</v>
      </c>
      <c r="Z28" s="18">
        <v>2024</v>
      </c>
      <c r="AA28" s="18">
        <v>2025</v>
      </c>
      <c r="AB28" s="18">
        <v>2025</v>
      </c>
    </row>
    <row r="29" spans="1:28" ht="27.75" x14ac:dyDescent="0.4">
      <c r="A29" s="54"/>
      <c r="B29" s="55"/>
      <c r="C29" s="56"/>
      <c r="D29" s="57"/>
      <c r="E29" s="57"/>
      <c r="F29" s="57"/>
      <c r="G29" s="57"/>
      <c r="H29" s="57"/>
      <c r="I29" s="57"/>
      <c r="J29" s="58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9"/>
      <c r="AA29" s="59"/>
      <c r="AB29" s="59"/>
    </row>
    <row r="30" spans="1:28" ht="27.75" x14ac:dyDescent="0.4">
      <c r="A30" s="54"/>
      <c r="B30" s="55"/>
      <c r="C30" s="56"/>
      <c r="D30" s="57"/>
      <c r="E30" s="57"/>
      <c r="F30" s="57"/>
      <c r="G30" s="57"/>
      <c r="H30" s="57"/>
      <c r="I30" s="57"/>
      <c r="J30" s="58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9"/>
      <c r="AA30" s="59"/>
      <c r="AB30" s="59"/>
    </row>
    <row r="33" spans="1:28" ht="117" customHeight="1" x14ac:dyDescent="0.25">
      <c r="A33" s="80" t="s">
        <v>88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</row>
    <row r="34" spans="1:28" ht="117" customHeight="1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6" spans="1:28" ht="18.75" x14ac:dyDescent="0.3">
      <c r="A36" s="51" t="s">
        <v>101</v>
      </c>
    </row>
  </sheetData>
  <mergeCells count="39">
    <mergeCell ref="Y9:Y13"/>
    <mergeCell ref="D10:D13"/>
    <mergeCell ref="E10:E13"/>
    <mergeCell ref="F10:F13"/>
    <mergeCell ref="G10:G13"/>
    <mergeCell ref="H10:H13"/>
    <mergeCell ref="I10:I13"/>
    <mergeCell ref="A24:AB24"/>
    <mergeCell ref="A6:AB6"/>
    <mergeCell ref="A33:AB33"/>
    <mergeCell ref="A22:B22"/>
    <mergeCell ref="A25:B25"/>
    <mergeCell ref="A26:B26"/>
    <mergeCell ref="A8:A14"/>
    <mergeCell ref="B8:B14"/>
    <mergeCell ref="C8:C13"/>
    <mergeCell ref="D8:S8"/>
    <mergeCell ref="T8:Y8"/>
    <mergeCell ref="Z8:Z14"/>
    <mergeCell ref="AA8:AA14"/>
    <mergeCell ref="AB8:AB14"/>
    <mergeCell ref="D9:I9"/>
    <mergeCell ref="J9:K13"/>
    <mergeCell ref="W1:AB1"/>
    <mergeCell ref="W2:AB2"/>
    <mergeCell ref="A16:B16"/>
    <mergeCell ref="A17:B17"/>
    <mergeCell ref="A19:B19"/>
    <mergeCell ref="W4:AB4"/>
    <mergeCell ref="W3:AB3"/>
    <mergeCell ref="L9:M13"/>
    <mergeCell ref="N9:O13"/>
    <mergeCell ref="P9:Q13"/>
    <mergeCell ref="R9:S13"/>
    <mergeCell ref="T9:T13"/>
    <mergeCell ref="U9:U13"/>
    <mergeCell ref="V9:V13"/>
    <mergeCell ref="W9:W13"/>
    <mergeCell ref="X9:X13"/>
  </mergeCells>
  <pageMargins left="0.7" right="0.7" top="0.75" bottom="0.75" header="0.3" footer="0.3"/>
  <pageSetup paperSize="9" scale="21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A5" sqref="A5:T5"/>
    </sheetView>
  </sheetViews>
  <sheetFormatPr defaultRowHeight="15" x14ac:dyDescent="0.25"/>
  <cols>
    <col min="1" max="1" width="12.85546875" style="11" customWidth="1"/>
    <col min="2" max="2" width="48.7109375" style="11" customWidth="1"/>
    <col min="3" max="11" width="18.5703125" style="11" customWidth="1"/>
    <col min="12" max="12" width="24.140625" style="11" customWidth="1"/>
    <col min="13" max="13" width="41.7109375" style="11" customWidth="1"/>
    <col min="14" max="14" width="25.7109375" style="11" customWidth="1"/>
    <col min="15" max="15" width="18.5703125" style="11" hidden="1" customWidth="1"/>
    <col min="16" max="16" width="25.5703125" style="11" customWidth="1"/>
    <col min="17" max="17" width="11.85546875" style="11" customWidth="1"/>
    <col min="18" max="18" width="24.85546875" style="11" customWidth="1"/>
    <col min="19" max="19" width="18.5703125" style="11" customWidth="1"/>
    <col min="20" max="20" width="23.28515625" style="11" customWidth="1"/>
    <col min="21" max="21" width="19" style="11" customWidth="1"/>
    <col min="22" max="16384" width="9.140625" style="11"/>
  </cols>
  <sheetData>
    <row r="1" spans="1:20" ht="30.75" x14ac:dyDescent="0.45">
      <c r="L1" s="116" t="s">
        <v>86</v>
      </c>
      <c r="M1" s="116"/>
      <c r="N1" s="116"/>
      <c r="O1" s="116"/>
      <c r="P1" s="116"/>
      <c r="Q1" s="116"/>
      <c r="R1" s="116"/>
      <c r="S1" s="116"/>
      <c r="T1" s="116"/>
    </row>
    <row r="2" spans="1:2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17" t="s">
        <v>106</v>
      </c>
      <c r="M2" s="117"/>
      <c r="N2" s="117"/>
      <c r="O2" s="117"/>
      <c r="P2" s="117"/>
      <c r="Q2" s="117"/>
      <c r="R2" s="117"/>
      <c r="S2" s="117"/>
      <c r="T2" s="117"/>
    </row>
    <row r="3" spans="1:20" ht="162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117"/>
      <c r="M3" s="117"/>
      <c r="N3" s="117"/>
      <c r="O3" s="117"/>
      <c r="P3" s="117"/>
      <c r="Q3" s="117"/>
      <c r="R3" s="117"/>
      <c r="S3" s="117"/>
      <c r="T3" s="117"/>
    </row>
    <row r="4" spans="1:20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84" customHeight="1" x14ac:dyDescent="0.5">
      <c r="A5" s="118" t="s">
        <v>100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31" customFormat="1" ht="23.25" x14ac:dyDescent="0.35">
      <c r="A8" s="110" t="s">
        <v>0</v>
      </c>
      <c r="B8" s="110" t="s">
        <v>29</v>
      </c>
      <c r="C8" s="110" t="s">
        <v>61</v>
      </c>
      <c r="D8" s="104" t="s">
        <v>62</v>
      </c>
      <c r="E8" s="104" t="s">
        <v>30</v>
      </c>
      <c r="F8" s="104" t="s">
        <v>31</v>
      </c>
      <c r="G8" s="104" t="s">
        <v>32</v>
      </c>
      <c r="H8" s="104" t="s">
        <v>63</v>
      </c>
      <c r="I8" s="104" t="s">
        <v>64</v>
      </c>
      <c r="J8" s="104" t="s">
        <v>65</v>
      </c>
      <c r="K8" s="107" t="s">
        <v>66</v>
      </c>
      <c r="L8" s="107" t="s">
        <v>33</v>
      </c>
      <c r="M8" s="110" t="s">
        <v>34</v>
      </c>
      <c r="N8" s="113" t="s">
        <v>35</v>
      </c>
      <c r="O8" s="114"/>
      <c r="P8" s="114"/>
      <c r="Q8" s="114"/>
      <c r="R8" s="115"/>
      <c r="S8" s="99" t="s">
        <v>36</v>
      </c>
      <c r="T8" s="99" t="s">
        <v>37</v>
      </c>
    </row>
    <row r="9" spans="1:20" s="31" customFormat="1" ht="23.25" x14ac:dyDescent="0.35">
      <c r="A9" s="111"/>
      <c r="B9" s="111"/>
      <c r="C9" s="111"/>
      <c r="D9" s="105"/>
      <c r="E9" s="105"/>
      <c r="F9" s="105"/>
      <c r="G9" s="105"/>
      <c r="H9" s="105"/>
      <c r="I9" s="105"/>
      <c r="J9" s="105"/>
      <c r="K9" s="108"/>
      <c r="L9" s="108"/>
      <c r="M9" s="111"/>
      <c r="N9" s="99" t="s">
        <v>38</v>
      </c>
      <c r="O9" s="39"/>
      <c r="P9" s="99" t="s">
        <v>67</v>
      </c>
      <c r="Q9" s="102" t="s">
        <v>68</v>
      </c>
      <c r="R9" s="99" t="s">
        <v>98</v>
      </c>
      <c r="S9" s="100"/>
      <c r="T9" s="100"/>
    </row>
    <row r="10" spans="1:20" s="31" customFormat="1" ht="283.5" x14ac:dyDescent="0.35">
      <c r="A10" s="111"/>
      <c r="B10" s="111"/>
      <c r="C10" s="111"/>
      <c r="D10" s="105"/>
      <c r="E10" s="105"/>
      <c r="F10" s="105"/>
      <c r="G10" s="105"/>
      <c r="H10" s="106"/>
      <c r="I10" s="106"/>
      <c r="J10" s="106"/>
      <c r="K10" s="108"/>
      <c r="L10" s="108"/>
      <c r="M10" s="111"/>
      <c r="N10" s="101"/>
      <c r="O10" s="40" t="s">
        <v>99</v>
      </c>
      <c r="P10" s="101"/>
      <c r="Q10" s="103"/>
      <c r="R10" s="101"/>
      <c r="S10" s="101"/>
      <c r="T10" s="101"/>
    </row>
    <row r="11" spans="1:20" s="31" customFormat="1" ht="23.25" x14ac:dyDescent="0.35">
      <c r="A11" s="112"/>
      <c r="B11" s="112"/>
      <c r="C11" s="112"/>
      <c r="D11" s="106"/>
      <c r="E11" s="106"/>
      <c r="F11" s="106"/>
      <c r="G11" s="106"/>
      <c r="H11" s="36" t="s">
        <v>24</v>
      </c>
      <c r="I11" s="36" t="s">
        <v>24</v>
      </c>
      <c r="J11" s="36" t="s">
        <v>39</v>
      </c>
      <c r="K11" s="109"/>
      <c r="L11" s="109"/>
      <c r="M11" s="112"/>
      <c r="N11" s="41" t="s">
        <v>22</v>
      </c>
      <c r="O11" s="41" t="s">
        <v>22</v>
      </c>
      <c r="P11" s="41" t="s">
        <v>22</v>
      </c>
      <c r="Q11" s="41" t="s">
        <v>22</v>
      </c>
      <c r="R11" s="41" t="s">
        <v>22</v>
      </c>
      <c r="S11" s="41" t="s">
        <v>40</v>
      </c>
      <c r="T11" s="41" t="s">
        <v>40</v>
      </c>
    </row>
    <row r="12" spans="1:20" s="31" customFormat="1" ht="23.25" x14ac:dyDescent="0.35">
      <c r="A12" s="36">
        <v>1</v>
      </c>
      <c r="B12" s="36">
        <v>2</v>
      </c>
      <c r="C12" s="36">
        <v>3</v>
      </c>
      <c r="D12" s="36">
        <v>4</v>
      </c>
      <c r="E12" s="36">
        <v>5</v>
      </c>
      <c r="F12" s="36">
        <v>6</v>
      </c>
      <c r="G12" s="36">
        <v>7</v>
      </c>
      <c r="H12" s="36">
        <v>8</v>
      </c>
      <c r="I12" s="36">
        <v>9</v>
      </c>
      <c r="J12" s="36">
        <v>10</v>
      </c>
      <c r="K12" s="36">
        <v>11</v>
      </c>
      <c r="L12" s="36">
        <v>12</v>
      </c>
      <c r="M12" s="38">
        <v>13</v>
      </c>
      <c r="N12" s="36">
        <v>14</v>
      </c>
      <c r="O12" s="36">
        <v>15</v>
      </c>
      <c r="P12" s="36">
        <v>16</v>
      </c>
      <c r="Q12" s="36">
        <v>17</v>
      </c>
      <c r="R12" s="36">
        <v>18</v>
      </c>
      <c r="S12" s="36">
        <v>19</v>
      </c>
      <c r="T12" s="36">
        <v>20</v>
      </c>
    </row>
    <row r="13" spans="1:20" ht="58.5" customHeight="1" x14ac:dyDescent="0.45">
      <c r="A13" s="76" t="s">
        <v>60</v>
      </c>
      <c r="B13" s="77"/>
      <c r="C13" s="43" t="s">
        <v>26</v>
      </c>
      <c r="D13" s="42" t="s">
        <v>26</v>
      </c>
      <c r="E13" s="42" t="s">
        <v>26</v>
      </c>
      <c r="F13" s="42" t="s">
        <v>26</v>
      </c>
      <c r="G13" s="42" t="s">
        <v>26</v>
      </c>
      <c r="H13" s="44">
        <f>H14+H16+H19</f>
        <v>23589.8</v>
      </c>
      <c r="I13" s="44">
        <f t="shared" ref="I13:J13" si="0">I14+I16+I19</f>
        <v>19047.2</v>
      </c>
      <c r="J13" s="45">
        <f t="shared" si="0"/>
        <v>895</v>
      </c>
      <c r="K13" s="42" t="s">
        <v>26</v>
      </c>
      <c r="L13" s="42" t="s">
        <v>26</v>
      </c>
      <c r="M13" s="46" t="s">
        <v>26</v>
      </c>
      <c r="N13" s="47">
        <f>N14+N16+N19</f>
        <v>42882679.43</v>
      </c>
      <c r="O13" s="44">
        <f t="shared" ref="O13:R13" si="1">O14+O16+O19</f>
        <v>0</v>
      </c>
      <c r="P13" s="44">
        <f t="shared" si="1"/>
        <v>0</v>
      </c>
      <c r="Q13" s="44">
        <f t="shared" si="1"/>
        <v>0</v>
      </c>
      <c r="R13" s="44">
        <f t="shared" si="1"/>
        <v>42882679.43</v>
      </c>
      <c r="S13" s="44">
        <f t="shared" ref="S13:S19" si="2">N13/H13</f>
        <v>1817.8483679386854</v>
      </c>
      <c r="T13" s="44">
        <f>MAX(T14:T20)</f>
        <v>9239.7999999999993</v>
      </c>
    </row>
    <row r="14" spans="1:20" ht="74.25" customHeight="1" x14ac:dyDescent="0.45">
      <c r="A14" s="76" t="s">
        <v>28</v>
      </c>
      <c r="B14" s="77"/>
      <c r="C14" s="43" t="s">
        <v>26</v>
      </c>
      <c r="D14" s="42" t="s">
        <v>26</v>
      </c>
      <c r="E14" s="42" t="s">
        <v>26</v>
      </c>
      <c r="F14" s="42" t="s">
        <v>26</v>
      </c>
      <c r="G14" s="42" t="s">
        <v>26</v>
      </c>
      <c r="H14" s="44">
        <f>H15</f>
        <v>3965.2</v>
      </c>
      <c r="I14" s="44">
        <f t="shared" ref="I14:J14" si="3">I15</f>
        <v>3485.8</v>
      </c>
      <c r="J14" s="45">
        <f t="shared" si="3"/>
        <v>178</v>
      </c>
      <c r="K14" s="42" t="s">
        <v>26</v>
      </c>
      <c r="L14" s="42" t="s">
        <v>26</v>
      </c>
      <c r="M14" s="46" t="s">
        <v>26</v>
      </c>
      <c r="N14" s="47">
        <v>6261545.71</v>
      </c>
      <c r="O14" s="44">
        <f t="shared" ref="O14:R14" si="4">O15</f>
        <v>0</v>
      </c>
      <c r="P14" s="44">
        <f t="shared" si="4"/>
        <v>0</v>
      </c>
      <c r="Q14" s="44">
        <f t="shared" si="4"/>
        <v>0</v>
      </c>
      <c r="R14" s="44">
        <f t="shared" si="4"/>
        <v>6261545.71</v>
      </c>
      <c r="S14" s="44">
        <f t="shared" si="2"/>
        <v>1579.1248133763745</v>
      </c>
      <c r="T14" s="44">
        <f>T15</f>
        <v>9239.7999999999993</v>
      </c>
    </row>
    <row r="15" spans="1:20" ht="53.25" x14ac:dyDescent="0.45">
      <c r="A15" s="60">
        <v>1</v>
      </c>
      <c r="B15" s="61" t="s">
        <v>55</v>
      </c>
      <c r="C15" s="48"/>
      <c r="D15" s="42">
        <v>1981</v>
      </c>
      <c r="E15" s="46" t="s">
        <v>44</v>
      </c>
      <c r="F15" s="42">
        <v>5</v>
      </c>
      <c r="G15" s="42" t="s">
        <v>45</v>
      </c>
      <c r="H15" s="49">
        <v>3965.2</v>
      </c>
      <c r="I15" s="49">
        <v>3485.8</v>
      </c>
      <c r="J15" s="50">
        <v>178</v>
      </c>
      <c r="K15" s="42" t="s">
        <v>41</v>
      </c>
      <c r="L15" s="42" t="s">
        <v>42</v>
      </c>
      <c r="M15" s="46" t="s">
        <v>47</v>
      </c>
      <c r="N15" s="16">
        <v>6261545.71</v>
      </c>
      <c r="O15" s="16">
        <v>0</v>
      </c>
      <c r="P15" s="16">
        <v>0</v>
      </c>
      <c r="Q15" s="16">
        <v>0</v>
      </c>
      <c r="R15" s="16">
        <f t="shared" ref="R15" si="5">N15-P15-Q15</f>
        <v>6261545.71</v>
      </c>
      <c r="S15" s="44">
        <f t="shared" si="2"/>
        <v>1579.1248133763745</v>
      </c>
      <c r="T15" s="16">
        <v>9239.7999999999993</v>
      </c>
    </row>
    <row r="16" spans="1:20" ht="69" customHeight="1" x14ac:dyDescent="0.45">
      <c r="A16" s="76" t="s">
        <v>59</v>
      </c>
      <c r="B16" s="77"/>
      <c r="C16" s="43" t="s">
        <v>26</v>
      </c>
      <c r="D16" s="42" t="s">
        <v>26</v>
      </c>
      <c r="E16" s="46" t="s">
        <v>26</v>
      </c>
      <c r="F16" s="42" t="s">
        <v>26</v>
      </c>
      <c r="G16" s="42" t="s">
        <v>26</v>
      </c>
      <c r="H16" s="44">
        <f>H17+H18</f>
        <v>9894.2999999999993</v>
      </c>
      <c r="I16" s="44">
        <f t="shared" ref="I16:J16" si="6">I17+I18</f>
        <v>6896.3</v>
      </c>
      <c r="J16" s="45">
        <f t="shared" si="6"/>
        <v>335</v>
      </c>
      <c r="K16" s="42" t="s">
        <v>26</v>
      </c>
      <c r="L16" s="42" t="s">
        <v>26</v>
      </c>
      <c r="M16" s="46" t="s">
        <v>26</v>
      </c>
      <c r="N16" s="47">
        <v>16480757.829999998</v>
      </c>
      <c r="O16" s="44">
        <f>O17+O18</f>
        <v>0</v>
      </c>
      <c r="P16" s="44">
        <f t="shared" ref="P16:R16" si="7">P17+P18</f>
        <v>0</v>
      </c>
      <c r="Q16" s="44">
        <f t="shared" si="7"/>
        <v>0</v>
      </c>
      <c r="R16" s="44">
        <f t="shared" si="7"/>
        <v>16480757.829999998</v>
      </c>
      <c r="S16" s="44">
        <f t="shared" si="2"/>
        <v>1665.6820421859049</v>
      </c>
      <c r="T16" s="44">
        <f>MAX(T17:T18)</f>
        <v>9239.7999999999993</v>
      </c>
    </row>
    <row r="17" spans="1:20" ht="66" x14ac:dyDescent="0.45">
      <c r="A17" s="60">
        <v>1</v>
      </c>
      <c r="B17" s="64" t="s">
        <v>57</v>
      </c>
      <c r="C17" s="48"/>
      <c r="D17" s="42">
        <v>1981</v>
      </c>
      <c r="E17" s="46" t="s">
        <v>69</v>
      </c>
      <c r="F17" s="42">
        <v>5</v>
      </c>
      <c r="G17" s="42" t="s">
        <v>45</v>
      </c>
      <c r="H17" s="49">
        <v>3982.4</v>
      </c>
      <c r="I17" s="49">
        <v>3501.5</v>
      </c>
      <c r="J17" s="50">
        <v>165</v>
      </c>
      <c r="K17" s="42" t="s">
        <v>41</v>
      </c>
      <c r="L17" s="42" t="s">
        <v>42</v>
      </c>
      <c r="M17" s="46" t="s">
        <v>43</v>
      </c>
      <c r="N17" s="16">
        <v>10348071.639999999</v>
      </c>
      <c r="O17" s="16">
        <v>0</v>
      </c>
      <c r="P17" s="16">
        <v>0</v>
      </c>
      <c r="Q17" s="16">
        <v>0</v>
      </c>
      <c r="R17" s="16">
        <f t="shared" ref="R17:R18" si="8">N17-P17-Q17</f>
        <v>10348071.639999999</v>
      </c>
      <c r="S17" s="44">
        <f t="shared" si="2"/>
        <v>2598.4510948171951</v>
      </c>
      <c r="T17" s="16">
        <v>9239.7999999999993</v>
      </c>
    </row>
    <row r="18" spans="1:20" ht="66" x14ac:dyDescent="0.45">
      <c r="A18" s="60">
        <v>2</v>
      </c>
      <c r="B18" s="64" t="s">
        <v>58</v>
      </c>
      <c r="C18" s="48"/>
      <c r="D18" s="42">
        <v>1975</v>
      </c>
      <c r="E18" s="46" t="s">
        <v>44</v>
      </c>
      <c r="F18" s="42" t="s">
        <v>45</v>
      </c>
      <c r="G18" s="42" t="s">
        <v>45</v>
      </c>
      <c r="H18" s="49">
        <v>5911.9</v>
      </c>
      <c r="I18" s="49">
        <v>3394.8</v>
      </c>
      <c r="J18" s="50">
        <v>170</v>
      </c>
      <c r="K18" s="42" t="s">
        <v>41</v>
      </c>
      <c r="L18" s="42" t="s">
        <v>42</v>
      </c>
      <c r="M18" s="46" t="s">
        <v>43</v>
      </c>
      <c r="N18" s="16">
        <v>6132686.1900000004</v>
      </c>
      <c r="O18" s="16">
        <v>0</v>
      </c>
      <c r="P18" s="16">
        <v>0</v>
      </c>
      <c r="Q18" s="16">
        <v>0</v>
      </c>
      <c r="R18" s="16">
        <f t="shared" si="8"/>
        <v>6132686.1900000004</v>
      </c>
      <c r="S18" s="44">
        <f t="shared" si="2"/>
        <v>1037.3460630254235</v>
      </c>
      <c r="T18" s="16">
        <v>5985.9762826164178</v>
      </c>
    </row>
    <row r="19" spans="1:20" ht="75.75" customHeight="1" x14ac:dyDescent="0.45">
      <c r="A19" s="76" t="s">
        <v>82</v>
      </c>
      <c r="B19" s="77"/>
      <c r="C19" s="43" t="s">
        <v>26</v>
      </c>
      <c r="D19" s="42" t="s">
        <v>26</v>
      </c>
      <c r="E19" s="46" t="s">
        <v>26</v>
      </c>
      <c r="F19" s="42" t="s">
        <v>26</v>
      </c>
      <c r="G19" s="42" t="s">
        <v>26</v>
      </c>
      <c r="H19" s="44">
        <f>H20</f>
        <v>9730.2999999999993</v>
      </c>
      <c r="I19" s="44">
        <f t="shared" ref="I19:J19" si="9">I20</f>
        <v>8665.1</v>
      </c>
      <c r="J19" s="45">
        <f t="shared" si="9"/>
        <v>382</v>
      </c>
      <c r="K19" s="42" t="s">
        <v>26</v>
      </c>
      <c r="L19" s="42" t="s">
        <v>26</v>
      </c>
      <c r="M19" s="46" t="s">
        <v>26</v>
      </c>
      <c r="N19" s="47">
        <v>20140375.890000001</v>
      </c>
      <c r="O19" s="44">
        <f>O20</f>
        <v>0</v>
      </c>
      <c r="P19" s="44">
        <f t="shared" ref="P19:R19" si="10">P20</f>
        <v>0</v>
      </c>
      <c r="Q19" s="44">
        <f t="shared" si="10"/>
        <v>0</v>
      </c>
      <c r="R19" s="44">
        <f t="shared" si="10"/>
        <v>20140375.890000001</v>
      </c>
      <c r="S19" s="44">
        <f t="shared" si="2"/>
        <v>2069.8617606856933</v>
      </c>
      <c r="T19" s="44">
        <f>T20</f>
        <v>8769.42</v>
      </c>
    </row>
    <row r="20" spans="1:20" ht="66" x14ac:dyDescent="0.45">
      <c r="A20" s="60">
        <v>1</v>
      </c>
      <c r="B20" s="64" t="s">
        <v>27</v>
      </c>
      <c r="C20" s="48"/>
      <c r="D20" s="42">
        <v>1999</v>
      </c>
      <c r="E20" s="46" t="s">
        <v>69</v>
      </c>
      <c r="F20" s="42">
        <v>9</v>
      </c>
      <c r="G20" s="42" t="s">
        <v>46</v>
      </c>
      <c r="H20" s="49">
        <v>9730.2999999999993</v>
      </c>
      <c r="I20" s="49">
        <v>8665.1</v>
      </c>
      <c r="J20" s="50">
        <v>382</v>
      </c>
      <c r="K20" s="42" t="s">
        <v>41</v>
      </c>
      <c r="L20" s="42" t="s">
        <v>42</v>
      </c>
      <c r="M20" s="46" t="s">
        <v>43</v>
      </c>
      <c r="N20" s="16">
        <v>20140375.890000001</v>
      </c>
      <c r="O20" s="16">
        <v>0</v>
      </c>
      <c r="P20" s="16">
        <v>0</v>
      </c>
      <c r="Q20" s="16">
        <v>0</v>
      </c>
      <c r="R20" s="16">
        <f>N20-P20-Q20</f>
        <v>20140375.890000001</v>
      </c>
      <c r="S20" s="44">
        <f>N20/H20</f>
        <v>2069.8617606856933</v>
      </c>
      <c r="T20" s="16">
        <v>8769.42</v>
      </c>
    </row>
    <row r="21" spans="1:20" ht="88.5" customHeight="1" x14ac:dyDescent="0.25">
      <c r="A21" s="96" t="s">
        <v>77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</row>
    <row r="22" spans="1:20" ht="60.75" customHeight="1" x14ac:dyDescent="0.45">
      <c r="A22" s="76" t="s">
        <v>93</v>
      </c>
      <c r="B22" s="77"/>
      <c r="C22" s="43" t="s">
        <v>26</v>
      </c>
      <c r="D22" s="42" t="s">
        <v>26</v>
      </c>
      <c r="E22" s="42" t="s">
        <v>26</v>
      </c>
      <c r="F22" s="42" t="s">
        <v>26</v>
      </c>
      <c r="G22" s="42" t="s">
        <v>26</v>
      </c>
      <c r="H22" s="44">
        <f>H23</f>
        <v>16547.3</v>
      </c>
      <c r="I22" s="44">
        <f t="shared" ref="I22:J22" si="11">I23</f>
        <v>14706.6</v>
      </c>
      <c r="J22" s="45">
        <f t="shared" si="11"/>
        <v>743</v>
      </c>
      <c r="K22" s="42" t="s">
        <v>26</v>
      </c>
      <c r="L22" s="42" t="s">
        <v>26</v>
      </c>
      <c r="M22" s="46" t="s">
        <v>26</v>
      </c>
      <c r="N22" s="47">
        <f>N23</f>
        <v>28556701.57</v>
      </c>
      <c r="O22" s="44">
        <f t="shared" ref="O22:R22" si="12">O23</f>
        <v>0</v>
      </c>
      <c r="P22" s="44">
        <f t="shared" si="12"/>
        <v>22512285.129999999</v>
      </c>
      <c r="Q22" s="44">
        <f t="shared" si="12"/>
        <v>0</v>
      </c>
      <c r="R22" s="44">
        <f t="shared" si="12"/>
        <v>6044416.4400000023</v>
      </c>
      <c r="S22" s="44">
        <f t="shared" ref="S22:S25" si="13">N22/H22</f>
        <v>1725.7620016558594</v>
      </c>
      <c r="T22" s="44">
        <f>T23</f>
        <v>2958.9218809048211</v>
      </c>
    </row>
    <row r="23" spans="1:20" ht="63.75" customHeight="1" x14ac:dyDescent="0.4">
      <c r="A23" s="94" t="s">
        <v>94</v>
      </c>
      <c r="B23" s="95"/>
      <c r="C23" s="43" t="s">
        <v>26</v>
      </c>
      <c r="D23" s="42" t="s">
        <v>26</v>
      </c>
      <c r="E23" s="42" t="s">
        <v>26</v>
      </c>
      <c r="F23" s="42" t="s">
        <v>26</v>
      </c>
      <c r="G23" s="42" t="s">
        <v>26</v>
      </c>
      <c r="H23" s="44">
        <f>SUM(H24:H25)</f>
        <v>16547.3</v>
      </c>
      <c r="I23" s="44">
        <f t="shared" ref="I23:J23" si="14">SUM(I24:I25)</f>
        <v>14706.6</v>
      </c>
      <c r="J23" s="45">
        <f t="shared" si="14"/>
        <v>743</v>
      </c>
      <c r="K23" s="42" t="s">
        <v>26</v>
      </c>
      <c r="L23" s="42" t="s">
        <v>26</v>
      </c>
      <c r="M23" s="46" t="s">
        <v>26</v>
      </c>
      <c r="N23" s="47">
        <v>28556701.57</v>
      </c>
      <c r="O23" s="44">
        <f t="shared" ref="O23:R23" si="15">SUM(O24:O25)</f>
        <v>0</v>
      </c>
      <c r="P23" s="44">
        <f t="shared" si="15"/>
        <v>22512285.129999999</v>
      </c>
      <c r="Q23" s="44">
        <f t="shared" si="15"/>
        <v>0</v>
      </c>
      <c r="R23" s="44">
        <f t="shared" si="15"/>
        <v>6044416.4400000023</v>
      </c>
      <c r="S23" s="44">
        <f t="shared" si="13"/>
        <v>1725.7620016558594</v>
      </c>
      <c r="T23" s="44">
        <v>2958.9218809048211</v>
      </c>
    </row>
    <row r="24" spans="1:20" ht="66" x14ac:dyDescent="0.45">
      <c r="A24" s="62">
        <v>1</v>
      </c>
      <c r="B24" s="63" t="s">
        <v>71</v>
      </c>
      <c r="C24" s="48"/>
      <c r="D24" s="42">
        <v>1985</v>
      </c>
      <c r="E24" s="46" t="s">
        <v>44</v>
      </c>
      <c r="F24" s="42" t="s">
        <v>73</v>
      </c>
      <c r="G24" s="42" t="s">
        <v>74</v>
      </c>
      <c r="H24" s="49">
        <v>9261.5</v>
      </c>
      <c r="I24" s="49">
        <v>8219</v>
      </c>
      <c r="J24" s="50">
        <v>445</v>
      </c>
      <c r="K24" s="42" t="s">
        <v>41</v>
      </c>
      <c r="L24" s="42" t="s">
        <v>42</v>
      </c>
      <c r="M24" s="46" t="s">
        <v>75</v>
      </c>
      <c r="N24" s="16">
        <v>19989637.880000003</v>
      </c>
      <c r="O24" s="16">
        <v>0</v>
      </c>
      <c r="P24" s="16">
        <v>15757857.82</v>
      </c>
      <c r="Q24" s="16">
        <v>0</v>
      </c>
      <c r="R24" s="16">
        <f t="shared" ref="R24:R25" si="16">N24-P24</f>
        <v>4231780.0600000024</v>
      </c>
      <c r="S24" s="44">
        <f t="shared" si="13"/>
        <v>2158.3585682664798</v>
      </c>
      <c r="T24" s="16">
        <v>2958.9218809048211</v>
      </c>
    </row>
    <row r="25" spans="1:20" ht="66" x14ac:dyDescent="0.45">
      <c r="A25" s="62">
        <v>2</v>
      </c>
      <c r="B25" s="63" t="s">
        <v>72</v>
      </c>
      <c r="C25" s="48"/>
      <c r="D25" s="42">
        <v>1998</v>
      </c>
      <c r="E25" s="46" t="s">
        <v>44</v>
      </c>
      <c r="F25" s="42" t="s">
        <v>76</v>
      </c>
      <c r="G25" s="42" t="s">
        <v>74</v>
      </c>
      <c r="H25" s="49">
        <v>7285.8</v>
      </c>
      <c r="I25" s="49">
        <v>6487.6</v>
      </c>
      <c r="J25" s="50">
        <v>298</v>
      </c>
      <c r="K25" s="42" t="s">
        <v>41</v>
      </c>
      <c r="L25" s="42" t="s">
        <v>42</v>
      </c>
      <c r="M25" s="46" t="s">
        <v>75</v>
      </c>
      <c r="N25" s="16">
        <v>8567063.6899999995</v>
      </c>
      <c r="O25" s="16">
        <v>0</v>
      </c>
      <c r="P25" s="16">
        <v>6754427.3099999996</v>
      </c>
      <c r="Q25" s="16">
        <v>0</v>
      </c>
      <c r="R25" s="16">
        <f t="shared" si="16"/>
        <v>1812636.38</v>
      </c>
      <c r="S25" s="44">
        <f t="shared" si="13"/>
        <v>1175.8576532432951</v>
      </c>
      <c r="T25" s="16">
        <v>1714.2722144445358</v>
      </c>
    </row>
    <row r="28" spans="1:20" ht="18.75" x14ac:dyDescent="0.3">
      <c r="A28" s="51" t="s">
        <v>101</v>
      </c>
    </row>
  </sheetData>
  <mergeCells count="30">
    <mergeCell ref="L1:T1"/>
    <mergeCell ref="L2:T3"/>
    <mergeCell ref="A5:T5"/>
    <mergeCell ref="A8:A11"/>
    <mergeCell ref="B8:B11"/>
    <mergeCell ref="C8:C11"/>
    <mergeCell ref="D8:D11"/>
    <mergeCell ref="E8:E11"/>
    <mergeCell ref="F8:F11"/>
    <mergeCell ref="G8:G11"/>
    <mergeCell ref="H8:H10"/>
    <mergeCell ref="I8:I10"/>
    <mergeCell ref="J8:J10"/>
    <mergeCell ref="K8:K11"/>
    <mergeCell ref="L8:L11"/>
    <mergeCell ref="M8:M11"/>
    <mergeCell ref="N8:R8"/>
    <mergeCell ref="S8:S10"/>
    <mergeCell ref="T8:T10"/>
    <mergeCell ref="N9:N10"/>
    <mergeCell ref="P9:P10"/>
    <mergeCell ref="Q9:Q10"/>
    <mergeCell ref="R9:R10"/>
    <mergeCell ref="A22:B22"/>
    <mergeCell ref="A23:B23"/>
    <mergeCell ref="A21:T21"/>
    <mergeCell ref="A13:B13"/>
    <mergeCell ref="A14:B14"/>
    <mergeCell ref="A16:B16"/>
    <mergeCell ref="A19:B19"/>
  </mergeCells>
  <pageMargins left="0.7" right="0.7" top="0.75" bottom="0.75" header="0.3" footer="0.3"/>
  <pageSetup paperSize="9" scale="3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zoomScale="80" zoomScaleNormal="80" workbookViewId="0">
      <selection activeCell="B2" sqref="B2"/>
    </sheetView>
  </sheetViews>
  <sheetFormatPr defaultRowHeight="15" x14ac:dyDescent="0.25"/>
  <cols>
    <col min="1" max="1" width="53.5703125" bestFit="1" customWidth="1"/>
    <col min="2" max="2" width="42.85546875" bestFit="1" customWidth="1"/>
  </cols>
  <sheetData>
    <row r="1" spans="1:2" ht="18.75" x14ac:dyDescent="0.3">
      <c r="B1" s="22" t="s">
        <v>87</v>
      </c>
    </row>
    <row r="2" spans="1:2" ht="188.25" customHeight="1" x14ac:dyDescent="0.25">
      <c r="B2" s="23" t="s">
        <v>105</v>
      </c>
    </row>
    <row r="3" spans="1:2" ht="84" customHeight="1" x14ac:dyDescent="0.25">
      <c r="A3" s="119" t="s">
        <v>79</v>
      </c>
      <c r="B3" s="119"/>
    </row>
    <row r="5" spans="1:2" ht="37.5" x14ac:dyDescent="0.25">
      <c r="A5" s="2" t="s">
        <v>48</v>
      </c>
      <c r="B5" s="2" t="s">
        <v>49</v>
      </c>
    </row>
    <row r="6" spans="1:2" ht="18.75" x14ac:dyDescent="0.3">
      <c r="A6" s="3" t="s">
        <v>50</v>
      </c>
      <c r="B6" s="4">
        <v>6261545.71</v>
      </c>
    </row>
    <row r="7" spans="1:2" ht="56.25" x14ac:dyDescent="0.3">
      <c r="A7" s="5" t="s">
        <v>51</v>
      </c>
      <c r="B7" s="1">
        <v>0</v>
      </c>
    </row>
    <row r="8" spans="1:2" ht="18.75" x14ac:dyDescent="0.3">
      <c r="A8" s="5" t="s">
        <v>52</v>
      </c>
      <c r="B8" s="1">
        <v>0</v>
      </c>
    </row>
    <row r="9" spans="1:2" ht="18.75" x14ac:dyDescent="0.3">
      <c r="A9" s="5" t="s">
        <v>53</v>
      </c>
      <c r="B9" s="1">
        <v>0</v>
      </c>
    </row>
    <row r="10" spans="1:2" ht="18.75" x14ac:dyDescent="0.3">
      <c r="A10" s="5" t="s">
        <v>54</v>
      </c>
      <c r="B10" s="4">
        <f>B6-B7-B8-B9</f>
        <v>6261545.71</v>
      </c>
    </row>
    <row r="11" spans="1:2" ht="37.5" x14ac:dyDescent="0.25">
      <c r="A11" s="2" t="s">
        <v>48</v>
      </c>
      <c r="B11" s="2" t="s">
        <v>70</v>
      </c>
    </row>
    <row r="12" spans="1:2" ht="18.75" x14ac:dyDescent="0.3">
      <c r="A12" s="3" t="s">
        <v>50</v>
      </c>
      <c r="B12" s="4">
        <v>16480757.829999998</v>
      </c>
    </row>
    <row r="13" spans="1:2" ht="56.25" x14ac:dyDescent="0.3">
      <c r="A13" s="5" t="s">
        <v>51</v>
      </c>
      <c r="B13" s="1">
        <v>0</v>
      </c>
    </row>
    <row r="14" spans="1:2" ht="18.75" x14ac:dyDescent="0.3">
      <c r="A14" s="5" t="s">
        <v>52</v>
      </c>
      <c r="B14" s="1">
        <v>0</v>
      </c>
    </row>
    <row r="15" spans="1:2" ht="18.75" x14ac:dyDescent="0.3">
      <c r="A15" s="5" t="s">
        <v>53</v>
      </c>
      <c r="B15" s="1">
        <v>0</v>
      </c>
    </row>
    <row r="16" spans="1:2" ht="18.75" x14ac:dyDescent="0.3">
      <c r="A16" s="5" t="s">
        <v>54</v>
      </c>
      <c r="B16" s="4">
        <f>B12-B13-B14-B15</f>
        <v>16480757.829999998</v>
      </c>
    </row>
    <row r="17" spans="1:2" ht="37.5" x14ac:dyDescent="0.25">
      <c r="A17" s="2" t="s">
        <v>48</v>
      </c>
      <c r="B17" s="2" t="s">
        <v>83</v>
      </c>
    </row>
    <row r="18" spans="1:2" ht="18.75" x14ac:dyDescent="0.3">
      <c r="A18" s="3" t="s">
        <v>50</v>
      </c>
      <c r="B18" s="4">
        <v>20140375.890000001</v>
      </c>
    </row>
    <row r="19" spans="1:2" ht="56.25" x14ac:dyDescent="0.3">
      <c r="A19" s="5" t="s">
        <v>51</v>
      </c>
      <c r="B19" s="1">
        <v>0</v>
      </c>
    </row>
    <row r="20" spans="1:2" ht="18.75" x14ac:dyDescent="0.3">
      <c r="A20" s="5" t="s">
        <v>52</v>
      </c>
      <c r="B20" s="1">
        <v>0</v>
      </c>
    </row>
    <row r="21" spans="1:2" ht="18.75" x14ac:dyDescent="0.3">
      <c r="A21" s="5" t="s">
        <v>53</v>
      </c>
      <c r="B21" s="1">
        <v>0</v>
      </c>
    </row>
    <row r="22" spans="1:2" ht="18.75" x14ac:dyDescent="0.3">
      <c r="A22" s="5" t="s">
        <v>54</v>
      </c>
      <c r="B22" s="4">
        <f>B18-B19-B20-B21</f>
        <v>20140375.890000001</v>
      </c>
    </row>
    <row r="23" spans="1:2" ht="112.5" x14ac:dyDescent="0.25">
      <c r="A23" s="7" t="s">
        <v>80</v>
      </c>
      <c r="B23" s="8" t="s">
        <v>81</v>
      </c>
    </row>
    <row r="24" spans="1:2" ht="18.75" x14ac:dyDescent="0.3">
      <c r="A24" s="9" t="s">
        <v>50</v>
      </c>
      <c r="B24" s="10">
        <v>28556701.57</v>
      </c>
    </row>
    <row r="25" spans="1:2" ht="18.75" x14ac:dyDescent="0.3">
      <c r="A25" s="9" t="s">
        <v>52</v>
      </c>
      <c r="B25" s="6">
        <v>22512285.129999999</v>
      </c>
    </row>
    <row r="26" spans="1:2" ht="18.75" x14ac:dyDescent="0.3">
      <c r="A26" s="9" t="s">
        <v>53</v>
      </c>
      <c r="B26" s="6">
        <v>0</v>
      </c>
    </row>
    <row r="27" spans="1:2" ht="18.75" x14ac:dyDescent="0.3">
      <c r="A27" s="9" t="s">
        <v>54</v>
      </c>
      <c r="B27" s="10">
        <f>B24-B25-B26</f>
        <v>6044416.4400000013</v>
      </c>
    </row>
    <row r="30" spans="1:2" ht="18.75" x14ac:dyDescent="0.3">
      <c r="A30" s="51" t="s">
        <v>101</v>
      </c>
    </row>
  </sheetData>
  <mergeCells count="1">
    <mergeCell ref="A3:B3"/>
  </mergeCells>
  <pageMargins left="0.7" right="0.7" top="0.75" bottom="0.75" header="0.3" footer="0.3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p_0000_1</vt:lpstr>
      <vt:lpstr>p_0000_2</vt:lpstr>
      <vt:lpstr>p_0000_3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2025-11-07T08:44:18Z</cp:lastPrinted>
  <dcterms:created xsi:type="dcterms:W3CDTF">2022-03-28T13:59:34Z</dcterms:created>
  <dcterms:modified xsi:type="dcterms:W3CDTF">2025-11-11T07:38:23Z</dcterms:modified>
</cp:coreProperties>
</file>