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activeTab="2"/>
  </bookViews>
  <sheets>
    <sheet name="p_0187_1" sheetId="1" r:id="rId1"/>
    <sheet name="p_0187_2" sheetId="2" r:id="rId2"/>
    <sheet name="p_0187_3" sheetId="3" r:id="rId3"/>
  </sheets>
  <definedNames>
    <definedName name="_xlnm._FilterDatabase" localSheetId="1" hidden="1">p_0187_2!$A$17:$T$17</definedName>
  </definedName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2" l="1"/>
  <c r="R22" i="2"/>
  <c r="S21" i="2"/>
  <c r="R21" i="2"/>
  <c r="T20" i="2"/>
  <c r="S20" i="2"/>
  <c r="R20" i="2"/>
  <c r="Q20" i="2"/>
  <c r="P20" i="2"/>
  <c r="O20" i="2"/>
  <c r="N20" i="2"/>
  <c r="J20" i="2"/>
  <c r="I20" i="2"/>
  <c r="H20" i="2"/>
  <c r="S19" i="2"/>
  <c r="R19" i="2"/>
  <c r="R18" i="2"/>
  <c r="Q18" i="2"/>
  <c r="P18" i="2"/>
  <c r="O18" i="2"/>
  <c r="J18" i="2"/>
  <c r="I18" i="2"/>
  <c r="H18" i="2"/>
  <c r="S18" i="2" s="1"/>
  <c r="E23" i="1"/>
  <c r="Z22" i="1"/>
  <c r="E22" i="1" s="1"/>
  <c r="E21" i="1" s="1"/>
  <c r="AA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Z20" i="1"/>
  <c r="Z19" i="1" s="1"/>
  <c r="AA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Z21" i="1" l="1"/>
  <c r="E20" i="1"/>
  <c r="E19" i="1" s="1"/>
  <c r="B15" i="3" l="1"/>
  <c r="B9" i="3"/>
</calcChain>
</file>

<file path=xl/sharedStrings.xml><?xml version="1.0" encoding="utf-8"?>
<sst xmlns="http://schemas.openxmlformats.org/spreadsheetml/2006/main" count="155" uniqueCount="82">
  <si>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</si>
  <si>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</si>
  <si>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</si>
  <si>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</si>
  <si>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</si>
  <si>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</si>
  <si>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</si>
  <si>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</si>
  <si>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</si>
  <si>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</si>
  <si>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</si>
  <si>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</si>
  <si>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</si>
  <si>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</si>
  <si>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</si>
  <si>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</si>
  <si>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</si>
  <si>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</si>
  <si>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строительный контроль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</si>
  <si>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</si>
  <si>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</si>
  <si>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</si>
  <si>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</si>
  <si>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</si>
  <si>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</si>
  <si>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</si>
  <si>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</si>
  <si>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</si>
  <si>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</si>
  <si>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</si>
  <si>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</si>
  <si>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Адрес многоквартирного дома 
(далее - МКД)</t>
  </si>
  <si>
    <t>Наличие статуса ОКН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</si>
  <si>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</si>
  <si>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</si>
  <si>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</si>
  <si>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</si>
  <si>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</si>
  <si>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</si>
  <si>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</si>
  <si>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</si>
  <si>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</si>
  <si>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</si>
  <si>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</si>
  <si>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</si>
  <si>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</si>
  <si>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всего: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</si>
  <si>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</si>
  <si>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</si>
  <si>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</si>
  <si>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за счет средств федерального бюджета (в т.ч. Полученные от ППК "Фонд развития территорий")</t>
  </si>
  <si>
    <t>чел.</t>
  </si>
  <si>
    <t>руб./кв.м</t>
  </si>
  <si>
    <t>РО</t>
  </si>
  <si>
    <t>УК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</si>
  <si>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</si>
  <si>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</si>
  <si>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</si>
  <si>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</si>
  <si>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</si>
  <si>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</si>
  <si>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2026 г., руб.</t>
  </si>
  <si>
    <t>Объем финансирования по 2027 г., руб.</t>
  </si>
  <si>
    <t>Ж/б панели</t>
  </si>
  <si>
    <t>4</t>
  </si>
  <si>
    <t>5</t>
  </si>
  <si>
    <t>Радужный г, 3-й кв-л, 14</t>
  </si>
  <si>
    <t>ЗАТО Радужный</t>
  </si>
  <si>
    <t>Радужный г, 1-й кв-л, 18</t>
  </si>
  <si>
    <t>Радужный г, 3-й кв-л, 28</t>
  </si>
  <si>
    <t>ООО "ЖКХ-Радужный"</t>
  </si>
  <si>
    <t>Итого по ЗАТО город Радужный на 2026 год</t>
  </si>
  <si>
    <t>Итого по ЗАТО город Радужный на 2027 год</t>
  </si>
  <si>
    <t>Приложение</t>
  </si>
  <si>
    <t>Таблица №1</t>
  </si>
  <si>
    <t xml:space="preserve"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2026-2028 годы
</t>
  </si>
  <si>
    <t xml:space="preserve">       Таблица №2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</si>
  <si>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ЗАТО города Радужный на 2026-2028 годы</t>
  </si>
  <si>
    <t>Ирина Васильевна Лушникова, 8(49254) 3 42 95</t>
  </si>
  <si>
    <t>к постановлению администрации                                                     ЗАТО г.Радужный Владимирской области                                        от 12.02.2026 № 187</t>
  </si>
  <si>
    <t>( в редакции постановления администрации ЗАТО г. Радужный Владимирской области                                                                                 от 12.02.2026 № 187)</t>
  </si>
  <si>
    <t xml:space="preserve"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2026-2028 годы                                                                (в редакции постановления администрации ЗАТО г. Радужный Владимирской области                                                                 от 12.02.2026 № 187)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</si>
</sst>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Fill="1"/>
    <xf numFmtId="0" fontId="7" fillId="0" borderId="0" xfId="0" applyFont="1" applyAlignment="1"/>
    <xf numFmtId="0" fontId="15" fillId="0" borderId="0" xfId="0" applyFont="1" applyAlignment="1"/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Alignment="1"/>
    <xf numFmtId="4" fontId="1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wrapText="1"/>
    </xf>
    <xf numFmtId="0" fontId="21" fillId="0" borderId="0" xfId="0" applyFont="1" applyFill="1"/>
    <xf numFmtId="0" fontId="14" fillId="0" borderId="1" xfId="0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/>
    <xf numFmtId="4" fontId="20" fillId="0" borderId="1" xfId="0" applyNumberFormat="1" applyFont="1" applyFill="1" applyBorder="1"/>
    <xf numFmtId="0" fontId="17" fillId="0" borderId="1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textRotation="90" wrapText="1"/>
    </xf>
    <xf numFmtId="2" fontId="19" fillId="0" borderId="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textRotation="90" wrapText="1"/>
    </xf>
    <xf numFmtId="2" fontId="9" fillId="0" borderId="1" xfId="0" applyNumberFormat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textRotation="90" wrapText="1"/>
    </xf>
    <xf numFmtId="0" fontId="14" fillId="0" borderId="1" xfId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20" fillId="0" borderId="1" xfId="1" applyNumberFormat="1" applyFont="1" applyFill="1" applyBorder="1" applyAlignment="1">
      <alignment horizontal="center" vertical="center" textRotation="90" wrapText="1"/>
    </xf>
    <xf numFmtId="4" fontId="14" fillId="0" borderId="1" xfId="1" applyNumberFormat="1" applyFont="1" applyFill="1" applyBorder="1" applyAlignment="1">
      <alignment horizontal="center" vertical="center" textRotation="90" wrapText="1"/>
    </xf>
    <xf numFmtId="4" fontId="14" fillId="0" borderId="1" xfId="1" applyNumberFormat="1" applyFont="1" applyFill="1" applyBorder="1" applyAlignment="1">
      <alignment horizontal="center" vertical="center" textRotation="90"/>
    </xf>
    <xf numFmtId="4" fontId="14" fillId="0" borderId="5" xfId="1" applyNumberFormat="1" applyFont="1" applyFill="1" applyBorder="1" applyAlignment="1">
      <alignment horizontal="center" vertical="center" textRotation="90" wrapText="1"/>
    </xf>
    <xf numFmtId="4" fontId="14" fillId="0" borderId="6" xfId="1" applyNumberFormat="1" applyFont="1" applyFill="1" applyBorder="1" applyAlignment="1">
      <alignment horizontal="center" vertical="center" textRotation="90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4" fillId="0" borderId="1" xfId="1" applyFont="1" applyFill="1" applyBorder="1" applyAlignment="1">
      <alignment horizontal="center" vertical="center" textRotation="90" wrapText="1"/>
    </xf>
    <xf numFmtId="0" fontId="20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topLeftCell="O1" zoomScale="70" zoomScaleNormal="70" workbookViewId="0">
      <selection activeCell="Y3" sqref="Y3:AD3"/>
    </sheetView>
  </sheetViews>
  <sheetFormatPr defaultRowHeight="15" x14ac:dyDescent="0.25"/>
  <cols>
    <col min="1" max="1" width="0" style="7" hidden="1" customWidth="1"/>
    <col min="2" max="2" width="10.5703125" style="7" customWidth="1"/>
    <col min="3" max="3" width="83.85546875" style="7" customWidth="1"/>
    <col min="4" max="4" width="83.85546875" style="7" hidden="1" customWidth="1"/>
    <col min="5" max="5" width="28.5703125" style="7" customWidth="1"/>
    <col min="6" max="6" width="20.7109375" style="7" customWidth="1"/>
    <col min="7" max="7" width="22.85546875" style="7" customWidth="1"/>
    <col min="8" max="8" width="23.7109375" style="7" customWidth="1"/>
    <col min="9" max="9" width="20.28515625" style="7" customWidth="1"/>
    <col min="10" max="10" width="22.85546875" style="7" customWidth="1"/>
    <col min="11" max="11" width="12" style="7" customWidth="1"/>
    <col min="12" max="12" width="9.5703125" style="7" customWidth="1"/>
    <col min="13" max="13" width="19.7109375" style="7" customWidth="1"/>
    <col min="14" max="14" width="17.5703125" style="7" customWidth="1"/>
    <col min="15" max="15" width="23.28515625" style="7" customWidth="1"/>
    <col min="16" max="16" width="16.85546875" style="7" customWidth="1"/>
    <col min="17" max="17" width="19.5703125" style="7" customWidth="1"/>
    <col min="18" max="18" width="18.5703125" style="7" customWidth="1"/>
    <col min="19" max="19" width="22" style="7" customWidth="1"/>
    <col min="20" max="20" width="14" style="7" customWidth="1"/>
    <col min="21" max="21" width="18.28515625" style="7" customWidth="1"/>
    <col min="22" max="22" width="22" style="7" customWidth="1"/>
    <col min="23" max="23" width="41.5703125" style="7" customWidth="1"/>
    <col min="24" max="24" width="21.28515625" style="7" customWidth="1"/>
    <col min="25" max="25" width="35.85546875" style="7" customWidth="1"/>
    <col min="26" max="26" width="21.5703125" style="7" customWidth="1"/>
    <col min="27" max="27" width="19.42578125" style="7" customWidth="1"/>
    <col min="28" max="29" width="24.5703125" style="7" customWidth="1"/>
    <col min="30" max="30" width="24" style="7" customWidth="1"/>
    <col min="31" max="16384" width="9.140625" style="7"/>
  </cols>
  <sheetData>
    <row r="1" spans="2:30" ht="99" customHeight="1" x14ac:dyDescent="0.65">
      <c r="U1" s="13"/>
      <c r="V1" s="13"/>
      <c r="W1" s="13"/>
      <c r="X1" s="13"/>
      <c r="Y1" s="67" t="s">
        <v>73</v>
      </c>
      <c r="Z1" s="67"/>
      <c r="AA1" s="67"/>
      <c r="AB1" s="67"/>
      <c r="AC1" s="67"/>
      <c r="AD1" s="67"/>
    </row>
    <row r="2" spans="2:30" ht="15" customHeight="1" x14ac:dyDescent="0.25"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ht="135.75" customHeight="1" x14ac:dyDescent="0.25">
      <c r="U3" s="14"/>
      <c r="V3" s="14"/>
      <c r="W3" s="14"/>
      <c r="X3" s="14"/>
      <c r="Y3" s="68" t="s">
        <v>79</v>
      </c>
      <c r="Z3" s="68"/>
      <c r="AA3" s="68"/>
      <c r="AB3" s="68"/>
      <c r="AC3" s="68"/>
      <c r="AD3" s="68"/>
    </row>
    <row r="4" spans="2:30" ht="60.75" customHeight="1" x14ac:dyDescent="0.25">
      <c r="U4" s="14"/>
      <c r="V4" s="14"/>
      <c r="W4" s="14"/>
      <c r="X4" s="14"/>
      <c r="Y4" s="14"/>
      <c r="Z4" s="14"/>
      <c r="AA4" s="14"/>
      <c r="AB4" s="14"/>
      <c r="AC4" s="14"/>
      <c r="AD4" s="14"/>
    </row>
    <row r="11" spans="2:30" ht="35.25" x14ac:dyDescent="0.25">
      <c r="B11" s="62" t="s">
        <v>0</v>
      </c>
      <c r="C11" s="62" t="s">
        <v>1</v>
      </c>
      <c r="D11" s="49"/>
      <c r="E11" s="70" t="s">
        <v>2</v>
      </c>
      <c r="F11" s="71" t="s">
        <v>3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2" t="s">
        <v>4</v>
      </c>
      <c r="W11" s="73"/>
      <c r="X11" s="73"/>
      <c r="Y11" s="73"/>
      <c r="Z11" s="73"/>
      <c r="AA11" s="74"/>
      <c r="AB11" s="61" t="s">
        <v>5</v>
      </c>
      <c r="AC11" s="61" t="s">
        <v>6</v>
      </c>
      <c r="AD11" s="61" t="s">
        <v>7</v>
      </c>
    </row>
    <row r="12" spans="2:30" ht="33" x14ac:dyDescent="0.25">
      <c r="B12" s="62"/>
      <c r="C12" s="62"/>
      <c r="D12" s="49"/>
      <c r="E12" s="70"/>
      <c r="F12" s="62" t="s">
        <v>8</v>
      </c>
      <c r="G12" s="62"/>
      <c r="H12" s="62"/>
      <c r="I12" s="62"/>
      <c r="J12" s="62"/>
      <c r="K12" s="62"/>
      <c r="L12" s="62" t="s">
        <v>9</v>
      </c>
      <c r="M12" s="62"/>
      <c r="N12" s="62" t="s">
        <v>10</v>
      </c>
      <c r="O12" s="62"/>
      <c r="P12" s="62" t="s">
        <v>11</v>
      </c>
      <c r="Q12" s="62"/>
      <c r="R12" s="62" t="s">
        <v>12</v>
      </c>
      <c r="S12" s="62"/>
      <c r="T12" s="62" t="s">
        <v>13</v>
      </c>
      <c r="U12" s="62"/>
      <c r="V12" s="63" t="s">
        <v>14</v>
      </c>
      <c r="W12" s="64" t="s">
        <v>15</v>
      </c>
      <c r="X12" s="64" t="s">
        <v>16</v>
      </c>
      <c r="Y12" s="75" t="s">
        <v>17</v>
      </c>
      <c r="Z12" s="63" t="s">
        <v>18</v>
      </c>
      <c r="AA12" s="76" t="s">
        <v>19</v>
      </c>
      <c r="AB12" s="61"/>
      <c r="AC12" s="61"/>
      <c r="AD12" s="61"/>
    </row>
    <row r="13" spans="2:30" ht="33" x14ac:dyDescent="0.25">
      <c r="B13" s="62"/>
      <c r="C13" s="62"/>
      <c r="D13" s="49"/>
      <c r="E13" s="70"/>
      <c r="F13" s="61" t="s">
        <v>20</v>
      </c>
      <c r="G13" s="61" t="s">
        <v>21</v>
      </c>
      <c r="H13" s="61" t="s">
        <v>22</v>
      </c>
      <c r="I13" s="61" t="s">
        <v>23</v>
      </c>
      <c r="J13" s="61" t="s">
        <v>24</v>
      </c>
      <c r="K13" s="61" t="s">
        <v>25</v>
      </c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3"/>
      <c r="W13" s="64"/>
      <c r="X13" s="64"/>
      <c r="Y13" s="75"/>
      <c r="Z13" s="63"/>
      <c r="AA13" s="76"/>
      <c r="AB13" s="61"/>
      <c r="AC13" s="61"/>
      <c r="AD13" s="61"/>
    </row>
    <row r="14" spans="2:30" ht="33" x14ac:dyDescent="0.25">
      <c r="B14" s="62"/>
      <c r="C14" s="62"/>
      <c r="D14" s="49"/>
      <c r="E14" s="70"/>
      <c r="F14" s="61"/>
      <c r="G14" s="61"/>
      <c r="H14" s="61"/>
      <c r="I14" s="61"/>
      <c r="J14" s="61"/>
      <c r="K14" s="61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3"/>
      <c r="W14" s="64"/>
      <c r="X14" s="64"/>
      <c r="Y14" s="75"/>
      <c r="Z14" s="63"/>
      <c r="AA14" s="76"/>
      <c r="AB14" s="61"/>
      <c r="AC14" s="61"/>
      <c r="AD14" s="61"/>
    </row>
    <row r="15" spans="2:30" ht="173.25" customHeight="1" x14ac:dyDescent="0.25">
      <c r="B15" s="62"/>
      <c r="C15" s="62"/>
      <c r="D15" s="49"/>
      <c r="E15" s="70"/>
      <c r="F15" s="61"/>
      <c r="G15" s="61"/>
      <c r="H15" s="61"/>
      <c r="I15" s="61"/>
      <c r="J15" s="61"/>
      <c r="K15" s="61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3"/>
      <c r="W15" s="64"/>
      <c r="X15" s="64"/>
      <c r="Y15" s="75"/>
      <c r="Z15" s="63"/>
      <c r="AA15" s="76"/>
      <c r="AB15" s="61"/>
      <c r="AC15" s="61"/>
      <c r="AD15" s="61"/>
    </row>
    <row r="16" spans="2:30" ht="150" customHeight="1" x14ac:dyDescent="0.25">
      <c r="B16" s="62"/>
      <c r="C16" s="62"/>
      <c r="D16" s="49"/>
      <c r="E16" s="70"/>
      <c r="F16" s="61"/>
      <c r="G16" s="61"/>
      <c r="H16" s="61"/>
      <c r="I16" s="61"/>
      <c r="J16" s="61"/>
      <c r="K16" s="61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3"/>
      <c r="W16" s="64"/>
      <c r="X16" s="64"/>
      <c r="Y16" s="75"/>
      <c r="Z16" s="63"/>
      <c r="AA16" s="76"/>
      <c r="AB16" s="61"/>
      <c r="AC16" s="61"/>
      <c r="AD16" s="61"/>
    </row>
    <row r="17" spans="1:30" ht="33" x14ac:dyDescent="0.45">
      <c r="B17" s="69"/>
      <c r="C17" s="69"/>
      <c r="D17" s="50"/>
      <c r="E17" s="51" t="s">
        <v>26</v>
      </c>
      <c r="F17" s="34" t="s">
        <v>26</v>
      </c>
      <c r="G17" s="34" t="s">
        <v>26</v>
      </c>
      <c r="H17" s="34" t="s">
        <v>26</v>
      </c>
      <c r="I17" s="34" t="s">
        <v>26</v>
      </c>
      <c r="J17" s="34" t="s">
        <v>26</v>
      </c>
      <c r="K17" s="34" t="s">
        <v>26</v>
      </c>
      <c r="L17" s="33" t="s">
        <v>27</v>
      </c>
      <c r="M17" s="33" t="s">
        <v>26</v>
      </c>
      <c r="N17" s="33" t="s">
        <v>28</v>
      </c>
      <c r="O17" s="34" t="s">
        <v>26</v>
      </c>
      <c r="P17" s="33" t="s">
        <v>28</v>
      </c>
      <c r="Q17" s="33" t="s">
        <v>26</v>
      </c>
      <c r="R17" s="33" t="s">
        <v>28</v>
      </c>
      <c r="S17" s="33" t="s">
        <v>26</v>
      </c>
      <c r="T17" s="33" t="s">
        <v>29</v>
      </c>
      <c r="U17" s="33" t="s">
        <v>26</v>
      </c>
      <c r="V17" s="33" t="s">
        <v>26</v>
      </c>
      <c r="W17" s="33" t="s">
        <v>26</v>
      </c>
      <c r="X17" s="33" t="s">
        <v>26</v>
      </c>
      <c r="Y17" s="34" t="s">
        <v>26</v>
      </c>
      <c r="Z17" s="33" t="s">
        <v>26</v>
      </c>
      <c r="AA17" s="33" t="s">
        <v>26</v>
      </c>
      <c r="AB17" s="61"/>
      <c r="AC17" s="61"/>
      <c r="AD17" s="61"/>
    </row>
    <row r="18" spans="1:30" ht="27.75" x14ac:dyDescent="0.25">
      <c r="B18" s="33">
        <v>1</v>
      </c>
      <c r="C18" s="33">
        <v>2</v>
      </c>
      <c r="D18" s="8"/>
      <c r="E18" s="33">
        <v>3</v>
      </c>
      <c r="F18" s="33">
        <v>4</v>
      </c>
      <c r="G18" s="33">
        <v>5</v>
      </c>
      <c r="H18" s="33">
        <v>6</v>
      </c>
      <c r="I18" s="33">
        <v>7</v>
      </c>
      <c r="J18" s="33">
        <v>8</v>
      </c>
      <c r="K18" s="33">
        <v>9</v>
      </c>
      <c r="L18" s="33">
        <v>10</v>
      </c>
      <c r="M18" s="33">
        <v>11</v>
      </c>
      <c r="N18" s="33">
        <v>12</v>
      </c>
      <c r="O18" s="34">
        <v>13</v>
      </c>
      <c r="P18" s="33">
        <v>14</v>
      </c>
      <c r="Q18" s="33">
        <v>15</v>
      </c>
      <c r="R18" s="33">
        <v>16</v>
      </c>
      <c r="S18" s="33">
        <v>17</v>
      </c>
      <c r="T18" s="33">
        <v>18</v>
      </c>
      <c r="U18" s="33">
        <v>19</v>
      </c>
      <c r="V18" s="33">
        <v>20</v>
      </c>
      <c r="W18" s="33">
        <v>21</v>
      </c>
      <c r="X18" s="33">
        <v>22</v>
      </c>
      <c r="Y18" s="33">
        <v>23</v>
      </c>
      <c r="Z18" s="33">
        <v>24</v>
      </c>
      <c r="AA18" s="33">
        <v>25</v>
      </c>
      <c r="AB18" s="33">
        <v>26</v>
      </c>
      <c r="AC18" s="33">
        <v>27</v>
      </c>
      <c r="AD18" s="33">
        <v>28</v>
      </c>
    </row>
    <row r="19" spans="1:30" ht="94.5" customHeight="1" x14ac:dyDescent="0.65">
      <c r="B19" s="65" t="s">
        <v>71</v>
      </c>
      <c r="C19" s="66"/>
      <c r="D19" s="9"/>
      <c r="E19" s="48">
        <f t="shared" ref="E19:AA19" si="0">E20</f>
        <v>15284190.040000001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8">
        <f t="shared" si="0"/>
        <v>0</v>
      </c>
      <c r="M19" s="17">
        <f t="shared" si="0"/>
        <v>0</v>
      </c>
      <c r="N19" s="17">
        <f t="shared" si="0"/>
        <v>1204</v>
      </c>
      <c r="O19" s="17">
        <f t="shared" si="0"/>
        <v>14686620.58</v>
      </c>
      <c r="P19" s="17">
        <f t="shared" si="0"/>
        <v>0</v>
      </c>
      <c r="Q19" s="17">
        <f t="shared" si="0"/>
        <v>0</v>
      </c>
      <c r="R19" s="17">
        <f t="shared" si="0"/>
        <v>0</v>
      </c>
      <c r="S19" s="17">
        <f t="shared" si="0"/>
        <v>0</v>
      </c>
      <c r="T19" s="17">
        <f t="shared" si="0"/>
        <v>0</v>
      </c>
      <c r="U19" s="17">
        <f t="shared" si="0"/>
        <v>0</v>
      </c>
      <c r="V19" s="17">
        <f t="shared" si="0"/>
        <v>0</v>
      </c>
      <c r="W19" s="17">
        <f t="shared" si="0"/>
        <v>0</v>
      </c>
      <c r="X19" s="17">
        <f t="shared" si="0"/>
        <v>0</v>
      </c>
      <c r="Y19" s="35">
        <f t="shared" si="0"/>
        <v>377270.15</v>
      </c>
      <c r="Z19" s="17">
        <f t="shared" si="0"/>
        <v>220299.31</v>
      </c>
      <c r="AA19" s="17">
        <f t="shared" si="0"/>
        <v>0</v>
      </c>
      <c r="AB19" s="19" t="s">
        <v>30</v>
      </c>
      <c r="AC19" s="19" t="s">
        <v>30</v>
      </c>
      <c r="AD19" s="19" t="s">
        <v>30</v>
      </c>
    </row>
    <row r="20" spans="1:30" ht="73.5" customHeight="1" x14ac:dyDescent="0.35">
      <c r="A20" s="7">
        <v>1</v>
      </c>
      <c r="B20" s="23">
        <v>1</v>
      </c>
      <c r="C20" s="24" t="s">
        <v>66</v>
      </c>
      <c r="D20" s="10" t="s">
        <v>67</v>
      </c>
      <c r="E20" s="48">
        <f>F20+G20+H20+I20+J20+K20+M20+O20+Q20+S20+U20+V20+W20+X20+Y20+Z20+AA20</f>
        <v>15284190.040000001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v>0</v>
      </c>
      <c r="M20" s="20">
        <v>0</v>
      </c>
      <c r="N20" s="20">
        <v>1204</v>
      </c>
      <c r="O20" s="20">
        <v>14686620.58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36">
        <v>377270.15</v>
      </c>
      <c r="Z20" s="20">
        <f>ROUND(O20*1.5%,2)</f>
        <v>220299.31</v>
      </c>
      <c r="AA20" s="20">
        <v>0</v>
      </c>
      <c r="AB20" s="22">
        <v>2026</v>
      </c>
      <c r="AC20" s="22">
        <v>2026</v>
      </c>
      <c r="AD20" s="22">
        <v>2026</v>
      </c>
    </row>
    <row r="21" spans="1:30" ht="90" customHeight="1" x14ac:dyDescent="0.65">
      <c r="B21" s="65" t="s">
        <v>72</v>
      </c>
      <c r="C21" s="66"/>
      <c r="D21" s="9"/>
      <c r="E21" s="48">
        <f>E22+E23</f>
        <v>50610672.200000003</v>
      </c>
      <c r="F21" s="17">
        <f t="shared" ref="F21:AA21" si="1">F22+F23</f>
        <v>4896214.3</v>
      </c>
      <c r="G21" s="17">
        <f t="shared" si="1"/>
        <v>7806992.2000000002</v>
      </c>
      <c r="H21" s="17">
        <f t="shared" si="1"/>
        <v>2917405.06</v>
      </c>
      <c r="I21" s="15">
        <f t="shared" si="1"/>
        <v>6357522.6500000004</v>
      </c>
      <c r="J21" s="17">
        <f t="shared" si="1"/>
        <v>10984965.5</v>
      </c>
      <c r="K21" s="17">
        <f t="shared" si="1"/>
        <v>0</v>
      </c>
      <c r="L21" s="18">
        <f t="shared" si="1"/>
        <v>4</v>
      </c>
      <c r="M21" s="15">
        <f t="shared" si="1"/>
        <v>16160715.27</v>
      </c>
      <c r="N21" s="17">
        <f t="shared" si="1"/>
        <v>0</v>
      </c>
      <c r="O21" s="17">
        <f t="shared" si="1"/>
        <v>0</v>
      </c>
      <c r="P21" s="17">
        <f t="shared" si="1"/>
        <v>0</v>
      </c>
      <c r="Q21" s="17">
        <f t="shared" si="1"/>
        <v>0</v>
      </c>
      <c r="R21" s="17">
        <f t="shared" si="1"/>
        <v>0</v>
      </c>
      <c r="S21" s="17">
        <f t="shared" si="1"/>
        <v>0</v>
      </c>
      <c r="T21" s="17">
        <f t="shared" si="1"/>
        <v>0</v>
      </c>
      <c r="U21" s="17">
        <f t="shared" si="1"/>
        <v>0</v>
      </c>
      <c r="V21" s="17">
        <f t="shared" si="1"/>
        <v>0</v>
      </c>
      <c r="W21" s="17">
        <f t="shared" si="1"/>
        <v>0</v>
      </c>
      <c r="X21" s="17">
        <f t="shared" si="1"/>
        <v>0</v>
      </c>
      <c r="Y21" s="35">
        <f t="shared" si="1"/>
        <v>750000</v>
      </c>
      <c r="Z21" s="17">
        <f t="shared" si="1"/>
        <v>736857.22</v>
      </c>
      <c r="AA21" s="17">
        <f t="shared" si="1"/>
        <v>0</v>
      </c>
      <c r="AB21" s="19" t="s">
        <v>30</v>
      </c>
      <c r="AC21" s="19" t="s">
        <v>30</v>
      </c>
      <c r="AD21" s="19" t="s">
        <v>30</v>
      </c>
    </row>
    <row r="22" spans="1:30" ht="73.5" customHeight="1" x14ac:dyDescent="0.4">
      <c r="B22" s="23">
        <v>1</v>
      </c>
      <c r="C22" s="24" t="s">
        <v>68</v>
      </c>
      <c r="D22" s="10" t="s">
        <v>67</v>
      </c>
      <c r="E22" s="48">
        <f>F22+G22+H22+I22+J22+K22+M22+O22+Q22+S22+U22+V22+W22+X22+Y22+Z22+AA22</f>
        <v>33957546.200000003</v>
      </c>
      <c r="F22" s="17">
        <v>4896214.3</v>
      </c>
      <c r="G22" s="17">
        <v>7806992.2000000002</v>
      </c>
      <c r="H22" s="17">
        <v>2917405.06</v>
      </c>
      <c r="I22" s="15">
        <v>6357522.6500000004</v>
      </c>
      <c r="J22" s="17">
        <v>10984965.5</v>
      </c>
      <c r="K22" s="20">
        <v>0</v>
      </c>
      <c r="L22" s="21">
        <v>0</v>
      </c>
      <c r="M22" s="16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37">
        <v>500000</v>
      </c>
      <c r="Z22" s="20">
        <f>ROUND(F22*1.5%,2)+ROUND(G22*1.5%,2)+ROUND(H22*1.5%,2)+ROUND(I22*1.5%,2)+ROUND(J22*1.5%,2)</f>
        <v>494446.49</v>
      </c>
      <c r="AA22" s="20">
        <v>0</v>
      </c>
      <c r="AB22" s="22">
        <v>2027</v>
      </c>
      <c r="AC22" s="22">
        <v>2027</v>
      </c>
      <c r="AD22" s="22">
        <v>2027</v>
      </c>
    </row>
    <row r="23" spans="1:30" ht="71.25" customHeight="1" x14ac:dyDescent="0.4">
      <c r="B23" s="23">
        <v>2</v>
      </c>
      <c r="C23" s="24" t="s">
        <v>69</v>
      </c>
      <c r="D23" s="10" t="s">
        <v>67</v>
      </c>
      <c r="E23" s="48">
        <f t="shared" ref="E23" si="2">F23+G23+H23+I23+J23+K23+M23+O23+Q23+S23+U23+V23+W23+X23+Y23+Z23+AA23</f>
        <v>16653126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v>4</v>
      </c>
      <c r="M23" s="16">
        <v>16160715.27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37">
        <v>250000</v>
      </c>
      <c r="Z23" s="20">
        <v>242410.73</v>
      </c>
      <c r="AA23" s="20">
        <v>0</v>
      </c>
      <c r="AB23" s="22">
        <v>2027</v>
      </c>
      <c r="AC23" s="22">
        <v>2027</v>
      </c>
      <c r="AD23" s="22">
        <v>2027</v>
      </c>
    </row>
    <row r="24" spans="1:30" ht="35.25" x14ac:dyDescent="0.4">
      <c r="B24" s="38"/>
      <c r="C24" s="39"/>
      <c r="D24" s="40"/>
      <c r="E24" s="41"/>
      <c r="F24" s="42"/>
      <c r="G24" s="42"/>
      <c r="H24" s="42"/>
      <c r="I24" s="42"/>
      <c r="J24" s="42"/>
      <c r="K24" s="42"/>
      <c r="L24" s="43"/>
      <c r="M24" s="44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5"/>
      <c r="Z24" s="42"/>
      <c r="AA24" s="42"/>
      <c r="AB24" s="46"/>
      <c r="AC24" s="46"/>
      <c r="AD24" s="46"/>
    </row>
    <row r="25" spans="1:30" ht="35.25" x14ac:dyDescent="0.4">
      <c r="B25" s="38"/>
      <c r="C25" s="39"/>
      <c r="D25" s="40"/>
      <c r="E25" s="41"/>
      <c r="F25" s="42"/>
      <c r="G25" s="42"/>
      <c r="H25" s="42"/>
      <c r="I25" s="42"/>
      <c r="J25" s="42"/>
      <c r="K25" s="42"/>
      <c r="L25" s="43"/>
      <c r="M25" s="44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5"/>
      <c r="Z25" s="42"/>
      <c r="AA25" s="42"/>
      <c r="AB25" s="46"/>
      <c r="AC25" s="46"/>
      <c r="AD25" s="46"/>
    </row>
    <row r="26" spans="1:30" ht="35.25" x14ac:dyDescent="0.4">
      <c r="B26" s="38"/>
      <c r="C26" s="39"/>
      <c r="D26" s="40"/>
      <c r="E26" s="41"/>
      <c r="F26" s="42"/>
      <c r="G26" s="42"/>
      <c r="H26" s="42"/>
      <c r="I26" s="42"/>
      <c r="J26" s="42"/>
      <c r="K26" s="42"/>
      <c r="L26" s="43"/>
      <c r="M26" s="44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5"/>
      <c r="Z26" s="42"/>
      <c r="AA26" s="42"/>
      <c r="AB26" s="46"/>
      <c r="AC26" s="46"/>
      <c r="AD26" s="46"/>
    </row>
    <row r="29" spans="1:30" ht="33" x14ac:dyDescent="0.45">
      <c r="B29" s="47" t="s">
        <v>78</v>
      </c>
      <c r="C29" s="47"/>
    </row>
  </sheetData>
  <mergeCells count="30">
    <mergeCell ref="B19:C19"/>
    <mergeCell ref="B21:C21"/>
    <mergeCell ref="Y1:AD1"/>
    <mergeCell ref="Y3:AD3"/>
    <mergeCell ref="B11:B17"/>
    <mergeCell ref="C11:C17"/>
    <mergeCell ref="E11:E16"/>
    <mergeCell ref="F11:U11"/>
    <mergeCell ref="V11:AA11"/>
    <mergeCell ref="X12:X16"/>
    <mergeCell ref="Y12:Y16"/>
    <mergeCell ref="Z12:Z16"/>
    <mergeCell ref="AA12:AA16"/>
    <mergeCell ref="K13:K16"/>
    <mergeCell ref="AC11:AC17"/>
    <mergeCell ref="AD11:AD17"/>
    <mergeCell ref="F12:K12"/>
    <mergeCell ref="L12:M16"/>
    <mergeCell ref="N12:O16"/>
    <mergeCell ref="P12:Q16"/>
    <mergeCell ref="R12:S16"/>
    <mergeCell ref="T12:U16"/>
    <mergeCell ref="V12:V16"/>
    <mergeCell ref="W12:W16"/>
    <mergeCell ref="AB11:AB17"/>
    <mergeCell ref="F13:F16"/>
    <mergeCell ref="G13:G16"/>
    <mergeCell ref="H13:H16"/>
    <mergeCell ref="I13:I16"/>
    <mergeCell ref="J13:J16"/>
  </mergeCells>
  <conditionalFormatting sqref="C20">
    <cfRule type="duplicateValues" dxfId="9" priority="4"/>
  </conditionalFormatting>
  <conditionalFormatting sqref="C20">
    <cfRule type="duplicateValues" dxfId="8" priority="3"/>
  </conditionalFormatting>
  <conditionalFormatting sqref="C22:C26">
    <cfRule type="duplicateValues" dxfId="7" priority="2"/>
  </conditionalFormatting>
  <conditionalFormatting sqref="C22:C26">
    <cfRule type="duplicateValues" dxfId="6" priority="1"/>
  </conditionalFormatting>
  <pageMargins left="0.7" right="0.7" top="0.75" bottom="0.75" header="0.3" footer="0.3"/>
  <pageSetup paperSize="9" scale="1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zoomScale="30" zoomScaleNormal="30" workbookViewId="0">
      <selection activeCell="G18" sqref="G18"/>
    </sheetView>
  </sheetViews>
  <sheetFormatPr defaultRowHeight="15" x14ac:dyDescent="0.25"/>
  <cols>
    <col min="1" max="1" width="19.42578125" style="7" customWidth="1"/>
    <col min="2" max="2" width="156.42578125" style="7" customWidth="1"/>
    <col min="3" max="3" width="40.5703125" style="7" customWidth="1"/>
    <col min="4" max="4" width="41.28515625" style="7" customWidth="1"/>
    <col min="5" max="5" width="74.5703125" style="7" customWidth="1"/>
    <col min="6" max="6" width="39.140625" style="7" customWidth="1"/>
    <col min="7" max="7" width="39" style="7" customWidth="1"/>
    <col min="8" max="8" width="43.28515625" style="7" customWidth="1"/>
    <col min="9" max="9" width="42.28515625" style="7" customWidth="1"/>
    <col min="10" max="10" width="40.140625" style="7" customWidth="1"/>
    <col min="11" max="11" width="40.85546875" style="7" customWidth="1"/>
    <col min="12" max="12" width="43.7109375" style="7" customWidth="1"/>
    <col min="13" max="13" width="124.7109375" style="7" customWidth="1"/>
    <col min="14" max="14" width="53.140625" style="7" customWidth="1"/>
    <col min="15" max="15" width="34.140625" style="7" customWidth="1"/>
    <col min="16" max="16" width="37.28515625" style="7" customWidth="1"/>
    <col min="17" max="17" width="31.7109375" style="7" customWidth="1"/>
    <col min="18" max="18" width="50.42578125" style="7" customWidth="1"/>
    <col min="19" max="19" width="41.28515625" style="7" customWidth="1"/>
    <col min="20" max="20" width="40.42578125" style="7" customWidth="1"/>
    <col min="21" max="16384" width="9.140625" style="7"/>
  </cols>
  <sheetData>
    <row r="1" spans="1:21" ht="132.75" customHeight="1" x14ac:dyDescent="0.25">
      <c r="M1" s="85" t="s">
        <v>74</v>
      </c>
      <c r="N1" s="85"/>
      <c r="O1" s="85"/>
      <c r="P1" s="85"/>
      <c r="Q1" s="85"/>
      <c r="R1" s="85"/>
      <c r="S1" s="85"/>
      <c r="T1" s="85"/>
      <c r="U1" s="85"/>
    </row>
    <row r="2" spans="1:21" ht="185.25" customHeight="1" x14ac:dyDescent="0.25">
      <c r="M2" s="86" t="s">
        <v>75</v>
      </c>
      <c r="N2" s="86"/>
      <c r="O2" s="86"/>
      <c r="P2" s="86"/>
      <c r="Q2" s="86"/>
      <c r="R2" s="86"/>
      <c r="S2" s="86"/>
      <c r="T2" s="86"/>
      <c r="U2" s="86"/>
    </row>
    <row r="3" spans="1:21" ht="60" customHeight="1" x14ac:dyDescent="0.25">
      <c r="M3" s="86"/>
      <c r="N3" s="86"/>
      <c r="O3" s="86"/>
      <c r="P3" s="86"/>
      <c r="Q3" s="86"/>
      <c r="R3" s="86"/>
      <c r="S3" s="86"/>
      <c r="T3" s="86"/>
      <c r="U3" s="86"/>
    </row>
    <row r="4" spans="1:21" ht="152.25" customHeight="1" x14ac:dyDescent="0.85">
      <c r="M4" s="89" t="s">
        <v>80</v>
      </c>
      <c r="N4" s="89"/>
      <c r="O4" s="89"/>
      <c r="P4" s="89"/>
      <c r="Q4" s="89"/>
      <c r="R4" s="89"/>
      <c r="S4" s="89"/>
      <c r="T4" s="89"/>
      <c r="U4" s="30"/>
    </row>
    <row r="13" spans="1:21" ht="61.5" x14ac:dyDescent="0.25">
      <c r="A13" s="78" t="s">
        <v>0</v>
      </c>
      <c r="B13" s="78" t="s">
        <v>31</v>
      </c>
      <c r="C13" s="78" t="s">
        <v>32</v>
      </c>
      <c r="D13" s="90" t="s">
        <v>33</v>
      </c>
      <c r="E13" s="90" t="s">
        <v>34</v>
      </c>
      <c r="F13" s="90" t="s">
        <v>35</v>
      </c>
      <c r="G13" s="90" t="s">
        <v>36</v>
      </c>
      <c r="H13" s="90" t="s">
        <v>37</v>
      </c>
      <c r="I13" s="91" t="s">
        <v>38</v>
      </c>
      <c r="J13" s="92" t="s">
        <v>39</v>
      </c>
      <c r="K13" s="77" t="s">
        <v>40</v>
      </c>
      <c r="L13" s="77" t="s">
        <v>41</v>
      </c>
      <c r="M13" s="78" t="s">
        <v>42</v>
      </c>
      <c r="N13" s="79" t="s">
        <v>43</v>
      </c>
      <c r="O13" s="79"/>
      <c r="P13" s="79"/>
      <c r="Q13" s="79"/>
      <c r="R13" s="79"/>
      <c r="S13" s="80" t="s">
        <v>44</v>
      </c>
      <c r="T13" s="80" t="s">
        <v>45</v>
      </c>
    </row>
    <row r="14" spans="1:21" ht="15" customHeight="1" x14ac:dyDescent="0.25">
      <c r="A14" s="78"/>
      <c r="B14" s="78"/>
      <c r="C14" s="78"/>
      <c r="D14" s="90"/>
      <c r="E14" s="90"/>
      <c r="F14" s="90"/>
      <c r="G14" s="90"/>
      <c r="H14" s="90"/>
      <c r="I14" s="91"/>
      <c r="J14" s="92"/>
      <c r="K14" s="77"/>
      <c r="L14" s="77"/>
      <c r="M14" s="78"/>
      <c r="N14" s="81" t="s">
        <v>46</v>
      </c>
      <c r="O14" s="83" t="s">
        <v>50</v>
      </c>
      <c r="P14" s="81" t="s">
        <v>47</v>
      </c>
      <c r="Q14" s="82" t="s">
        <v>48</v>
      </c>
      <c r="R14" s="81" t="s">
        <v>49</v>
      </c>
      <c r="S14" s="80"/>
      <c r="T14" s="80"/>
    </row>
    <row r="15" spans="1:21" ht="409.6" customHeight="1" x14ac:dyDescent="0.25">
      <c r="A15" s="78"/>
      <c r="B15" s="78"/>
      <c r="C15" s="78"/>
      <c r="D15" s="90"/>
      <c r="E15" s="90"/>
      <c r="F15" s="90"/>
      <c r="G15" s="90"/>
      <c r="H15" s="90"/>
      <c r="I15" s="91"/>
      <c r="J15" s="92"/>
      <c r="K15" s="77"/>
      <c r="L15" s="77"/>
      <c r="M15" s="78"/>
      <c r="N15" s="81"/>
      <c r="O15" s="84"/>
      <c r="P15" s="81"/>
      <c r="Q15" s="82"/>
      <c r="R15" s="81"/>
      <c r="S15" s="80"/>
      <c r="T15" s="80"/>
    </row>
    <row r="16" spans="1:21" ht="160.5" customHeight="1" x14ac:dyDescent="0.25">
      <c r="A16" s="78"/>
      <c r="B16" s="78"/>
      <c r="C16" s="78"/>
      <c r="D16" s="90"/>
      <c r="E16" s="90"/>
      <c r="F16" s="90"/>
      <c r="G16" s="90"/>
      <c r="H16" s="25" t="s">
        <v>28</v>
      </c>
      <c r="I16" s="25" t="s">
        <v>28</v>
      </c>
      <c r="J16" s="25" t="s">
        <v>51</v>
      </c>
      <c r="K16" s="77"/>
      <c r="L16" s="77"/>
      <c r="M16" s="78"/>
      <c r="N16" s="26" t="s">
        <v>26</v>
      </c>
      <c r="O16" s="26" t="s">
        <v>26</v>
      </c>
      <c r="P16" s="26" t="s">
        <v>26</v>
      </c>
      <c r="Q16" s="26" t="s">
        <v>26</v>
      </c>
      <c r="R16" s="26" t="s">
        <v>26</v>
      </c>
      <c r="S16" s="26" t="s">
        <v>52</v>
      </c>
      <c r="T16" s="26" t="s">
        <v>52</v>
      </c>
    </row>
    <row r="17" spans="1:20" ht="35.25" x14ac:dyDescent="0.25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1">
        <v>9</v>
      </c>
      <c r="J17" s="11">
        <v>10</v>
      </c>
      <c r="K17" s="11">
        <v>11</v>
      </c>
      <c r="L17" s="11">
        <v>12</v>
      </c>
      <c r="M17" s="12">
        <v>13</v>
      </c>
      <c r="N17" s="11">
        <v>14</v>
      </c>
      <c r="O17" s="11">
        <v>15</v>
      </c>
      <c r="P17" s="11">
        <v>16</v>
      </c>
      <c r="Q17" s="11">
        <v>17</v>
      </c>
      <c r="R17" s="11">
        <v>18</v>
      </c>
      <c r="S17" s="11">
        <v>19</v>
      </c>
      <c r="T17" s="11">
        <v>20</v>
      </c>
    </row>
    <row r="18" spans="1:20" ht="169.5" customHeight="1" x14ac:dyDescent="0.85">
      <c r="A18" s="87" t="s">
        <v>71</v>
      </c>
      <c r="B18" s="88"/>
      <c r="C18" s="27" t="s">
        <v>30</v>
      </c>
      <c r="D18" s="56" t="s">
        <v>30</v>
      </c>
      <c r="E18" s="56" t="s">
        <v>30</v>
      </c>
      <c r="F18" s="56" t="s">
        <v>30</v>
      </c>
      <c r="G18" s="56" t="s">
        <v>30</v>
      </c>
      <c r="H18" s="57">
        <f>H19</f>
        <v>6726.7</v>
      </c>
      <c r="I18" s="57">
        <f t="shared" ref="I18:J18" si="0">I19</f>
        <v>3903</v>
      </c>
      <c r="J18" s="58">
        <f t="shared" si="0"/>
        <v>181</v>
      </c>
      <c r="K18" s="56" t="s">
        <v>30</v>
      </c>
      <c r="L18" s="56" t="s">
        <v>30</v>
      </c>
      <c r="M18" s="54" t="s">
        <v>30</v>
      </c>
      <c r="N18" s="59">
        <v>15284190.040000001</v>
      </c>
      <c r="O18" s="59">
        <f t="shared" ref="O18:R18" si="1">O19</f>
        <v>0</v>
      </c>
      <c r="P18" s="59">
        <f t="shared" si="1"/>
        <v>0</v>
      </c>
      <c r="Q18" s="59">
        <f t="shared" si="1"/>
        <v>0</v>
      </c>
      <c r="R18" s="60">
        <f t="shared" si="1"/>
        <v>15284190.040000001</v>
      </c>
      <c r="S18" s="59">
        <f t="shared" ref="S18:S22" si="2">N18/H18</f>
        <v>2272.1676364339128</v>
      </c>
      <c r="T18" s="59">
        <v>2314.917180787013</v>
      </c>
    </row>
    <row r="19" spans="1:20" ht="91.5" customHeight="1" x14ac:dyDescent="0.85">
      <c r="A19" s="52">
        <v>1</v>
      </c>
      <c r="B19" s="53" t="s">
        <v>66</v>
      </c>
      <c r="C19" s="27"/>
      <c r="D19" s="56">
        <v>1991</v>
      </c>
      <c r="E19" s="56" t="s">
        <v>63</v>
      </c>
      <c r="F19" s="56">
        <v>5</v>
      </c>
      <c r="G19" s="56" t="s">
        <v>65</v>
      </c>
      <c r="H19" s="57">
        <v>6726.7</v>
      </c>
      <c r="I19" s="57">
        <v>3903</v>
      </c>
      <c r="J19" s="58">
        <v>181</v>
      </c>
      <c r="K19" s="56" t="s">
        <v>53</v>
      </c>
      <c r="L19" s="56" t="s">
        <v>54</v>
      </c>
      <c r="M19" s="54" t="s">
        <v>70</v>
      </c>
      <c r="N19" s="59">
        <v>15284190.040000001</v>
      </c>
      <c r="O19" s="59">
        <v>0</v>
      </c>
      <c r="P19" s="59">
        <v>0</v>
      </c>
      <c r="Q19" s="59">
        <v>0</v>
      </c>
      <c r="R19" s="60">
        <f>N19-O19-P19-Q19</f>
        <v>15284190.040000001</v>
      </c>
      <c r="S19" s="59">
        <f t="shared" si="2"/>
        <v>2272.1676364339128</v>
      </c>
      <c r="T19" s="59">
        <v>2314.92</v>
      </c>
    </row>
    <row r="20" spans="1:20" ht="111.75" customHeight="1" x14ac:dyDescent="0.85">
      <c r="A20" s="87" t="s">
        <v>72</v>
      </c>
      <c r="B20" s="88"/>
      <c r="C20" s="27" t="s">
        <v>30</v>
      </c>
      <c r="D20" s="56" t="s">
        <v>30</v>
      </c>
      <c r="E20" s="56" t="s">
        <v>30</v>
      </c>
      <c r="F20" s="56" t="s">
        <v>30</v>
      </c>
      <c r="G20" s="56" t="s">
        <v>30</v>
      </c>
      <c r="H20" s="57">
        <f>H21+H22</f>
        <v>21277.5</v>
      </c>
      <c r="I20" s="57">
        <f t="shared" ref="I20:J20" si="3">I21+I22</f>
        <v>18916.900000000001</v>
      </c>
      <c r="J20" s="58">
        <f t="shared" si="3"/>
        <v>829</v>
      </c>
      <c r="K20" s="56" t="s">
        <v>30</v>
      </c>
      <c r="L20" s="56" t="s">
        <v>30</v>
      </c>
      <c r="M20" s="54" t="s">
        <v>30</v>
      </c>
      <c r="N20" s="59">
        <f>N21+N22</f>
        <v>50610672.200000003</v>
      </c>
      <c r="O20" s="59">
        <f t="shared" ref="O20:R20" si="4">O21+O22</f>
        <v>0</v>
      </c>
      <c r="P20" s="59">
        <f t="shared" si="4"/>
        <v>0</v>
      </c>
      <c r="Q20" s="59">
        <f t="shared" si="4"/>
        <v>0</v>
      </c>
      <c r="R20" s="60">
        <f t="shared" si="4"/>
        <v>50610672.200000003</v>
      </c>
      <c r="S20" s="59">
        <f t="shared" si="2"/>
        <v>2378.6005028786276</v>
      </c>
      <c r="T20" s="59">
        <f>MAX(T21:T22)</f>
        <v>9239.7999999999993</v>
      </c>
    </row>
    <row r="21" spans="1:20" ht="99" customHeight="1" x14ac:dyDescent="0.85">
      <c r="A21" s="52">
        <v>1</v>
      </c>
      <c r="B21" s="53" t="s">
        <v>68</v>
      </c>
      <c r="C21" s="27"/>
      <c r="D21" s="56">
        <v>1978</v>
      </c>
      <c r="E21" s="56" t="s">
        <v>63</v>
      </c>
      <c r="F21" s="56">
        <v>9</v>
      </c>
      <c r="G21" s="56" t="s">
        <v>64</v>
      </c>
      <c r="H21" s="57">
        <v>8704.6</v>
      </c>
      <c r="I21" s="57">
        <v>7675.4</v>
      </c>
      <c r="J21" s="58">
        <v>343</v>
      </c>
      <c r="K21" s="56" t="s">
        <v>53</v>
      </c>
      <c r="L21" s="56" t="s">
        <v>54</v>
      </c>
      <c r="M21" s="54" t="s">
        <v>70</v>
      </c>
      <c r="N21" s="59">
        <v>33957546.200000003</v>
      </c>
      <c r="O21" s="59">
        <v>0</v>
      </c>
      <c r="P21" s="59">
        <v>0</v>
      </c>
      <c r="Q21" s="59">
        <v>0</v>
      </c>
      <c r="R21" s="60">
        <f>N21-O21-P21-Q21</f>
        <v>33957546.200000003</v>
      </c>
      <c r="S21" s="59">
        <f t="shared" si="2"/>
        <v>3901.1035774188363</v>
      </c>
      <c r="T21" s="59">
        <v>9239.7999999999993</v>
      </c>
    </row>
    <row r="22" spans="1:20" ht="104.25" customHeight="1" x14ac:dyDescent="0.85">
      <c r="A22" s="52">
        <v>2</v>
      </c>
      <c r="B22" s="53" t="s">
        <v>69</v>
      </c>
      <c r="C22" s="27"/>
      <c r="D22" s="56">
        <v>2003</v>
      </c>
      <c r="E22" s="56" t="s">
        <v>63</v>
      </c>
      <c r="F22" s="56">
        <v>10</v>
      </c>
      <c r="G22" s="56" t="s">
        <v>64</v>
      </c>
      <c r="H22" s="57">
        <v>12572.9</v>
      </c>
      <c r="I22" s="57">
        <v>11241.5</v>
      </c>
      <c r="J22" s="58">
        <v>486</v>
      </c>
      <c r="K22" s="56" t="s">
        <v>53</v>
      </c>
      <c r="L22" s="56" t="s">
        <v>54</v>
      </c>
      <c r="M22" s="54" t="s">
        <v>70</v>
      </c>
      <c r="N22" s="59">
        <v>16653126</v>
      </c>
      <c r="O22" s="59">
        <v>0</v>
      </c>
      <c r="P22" s="59">
        <v>0</v>
      </c>
      <c r="Q22" s="59">
        <v>0</v>
      </c>
      <c r="R22" s="60">
        <f t="shared" ref="R22" si="5">N22-O22-P22-Q22</f>
        <v>16653126</v>
      </c>
      <c r="S22" s="59">
        <f t="shared" si="2"/>
        <v>1324.5254475896572</v>
      </c>
      <c r="T22" s="59">
        <v>1324.53</v>
      </c>
    </row>
    <row r="23" spans="1:20" ht="61.5" x14ac:dyDescent="0.9">
      <c r="M23" s="55"/>
    </row>
    <row r="36" spans="1:4" ht="45.75" x14ac:dyDescent="0.65">
      <c r="A36" s="31" t="s">
        <v>78</v>
      </c>
      <c r="D36" s="31"/>
    </row>
  </sheetData>
  <mergeCells count="26">
    <mergeCell ref="M1:U1"/>
    <mergeCell ref="M2:U3"/>
    <mergeCell ref="A18:B18"/>
    <mergeCell ref="A20:B20"/>
    <mergeCell ref="M4:T4"/>
    <mergeCell ref="L13:L16"/>
    <mergeCell ref="A13:A16"/>
    <mergeCell ref="B13:B16"/>
    <mergeCell ref="C13:C16"/>
    <mergeCell ref="D13:D16"/>
    <mergeCell ref="E13:E16"/>
    <mergeCell ref="F13:F16"/>
    <mergeCell ref="G13:G16"/>
    <mergeCell ref="H13:H15"/>
    <mergeCell ref="I13:I15"/>
    <mergeCell ref="J13:J15"/>
    <mergeCell ref="K13:K16"/>
    <mergeCell ref="M13:M16"/>
    <mergeCell ref="N13:R13"/>
    <mergeCell ref="S13:S15"/>
    <mergeCell ref="T13:T15"/>
    <mergeCell ref="N14:N15"/>
    <mergeCell ref="P14:P15"/>
    <mergeCell ref="Q14:Q15"/>
    <mergeCell ref="R14:R15"/>
    <mergeCell ref="O14:O15"/>
  </mergeCells>
  <conditionalFormatting sqref="B13:B17">
    <cfRule type="duplicateValues" dxfId="5" priority="36"/>
    <cfRule type="duplicateValues" dxfId="4" priority="37"/>
  </conditionalFormatting>
  <conditionalFormatting sqref="B19">
    <cfRule type="duplicateValues" dxfId="3" priority="4"/>
  </conditionalFormatting>
  <conditionalFormatting sqref="B19">
    <cfRule type="duplicateValues" dxfId="2" priority="3"/>
  </conditionalFormatting>
  <conditionalFormatting sqref="B21:B22">
    <cfRule type="duplicateValues" dxfId="1" priority="2"/>
  </conditionalFormatting>
  <conditionalFormatting sqref="B21:B22">
    <cfRule type="duplicateValues" dxfId="0" priority="1"/>
  </conditionalFormatting>
  <pageMargins left="0.7" right="0.7" top="0.75" bottom="0.75" header="0.3" footer="0.3"/>
  <pageSetup paperSize="9" scale="1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tabSelected="1" workbookViewId="0">
      <selection activeCell="F11" sqref="F11"/>
    </sheetView>
  </sheetViews>
  <sheetFormatPr defaultRowHeight="15" x14ac:dyDescent="0.25"/>
  <cols>
    <col min="1" max="1" width="53.5703125" bestFit="1" customWidth="1"/>
    <col min="2" max="2" width="42" customWidth="1"/>
  </cols>
  <sheetData>
    <row r="1" spans="1:2" ht="18.75" x14ac:dyDescent="0.3">
      <c r="B1" s="28" t="s">
        <v>76</v>
      </c>
    </row>
    <row r="2" spans="1:2" ht="189" x14ac:dyDescent="0.25">
      <c r="B2" s="29" t="s">
        <v>81</v>
      </c>
    </row>
    <row r="3" spans="1:2" ht="86.25" customHeight="1" x14ac:dyDescent="0.25">
      <c r="A3" s="93" t="s">
        <v>77</v>
      </c>
      <c r="B3" s="93"/>
    </row>
    <row r="4" spans="1:2" ht="37.5" x14ac:dyDescent="0.25">
      <c r="A4" s="2" t="s">
        <v>55</v>
      </c>
      <c r="B4" s="2" t="s">
        <v>61</v>
      </c>
    </row>
    <row r="5" spans="1:2" ht="18.75" x14ac:dyDescent="0.3">
      <c r="A5" s="3" t="s">
        <v>56</v>
      </c>
      <c r="B5" s="4">
        <v>15284190.040000001</v>
      </c>
    </row>
    <row r="6" spans="1:2" ht="56.25" x14ac:dyDescent="0.3">
      <c r="A6" s="5" t="s">
        <v>57</v>
      </c>
      <c r="B6" s="1">
        <v>0</v>
      </c>
    </row>
    <row r="7" spans="1:2" ht="18.75" x14ac:dyDescent="0.3">
      <c r="A7" s="5" t="s">
        <v>58</v>
      </c>
      <c r="B7" s="1">
        <v>0</v>
      </c>
    </row>
    <row r="8" spans="1:2" ht="18.75" x14ac:dyDescent="0.3">
      <c r="A8" s="5" t="s">
        <v>59</v>
      </c>
      <c r="B8" s="1">
        <v>0</v>
      </c>
    </row>
    <row r="9" spans="1:2" ht="18.75" x14ac:dyDescent="0.3">
      <c r="A9" s="5" t="s">
        <v>60</v>
      </c>
      <c r="B9" s="6">
        <f>B5-B6-B7-B8</f>
        <v>15284190.040000001</v>
      </c>
    </row>
    <row r="10" spans="1:2" ht="37.5" x14ac:dyDescent="0.25">
      <c r="A10" s="2" t="s">
        <v>55</v>
      </c>
      <c r="B10" s="2" t="s">
        <v>62</v>
      </c>
    </row>
    <row r="11" spans="1:2" ht="18.75" x14ac:dyDescent="0.3">
      <c r="A11" s="3" t="s">
        <v>56</v>
      </c>
      <c r="B11" s="6">
        <v>50610672.200000003</v>
      </c>
    </row>
    <row r="12" spans="1:2" ht="56.25" x14ac:dyDescent="0.3">
      <c r="A12" s="5" t="s">
        <v>57</v>
      </c>
      <c r="B12" s="1">
        <v>0</v>
      </c>
    </row>
    <row r="13" spans="1:2" ht="18.75" x14ac:dyDescent="0.3">
      <c r="A13" s="5" t="s">
        <v>58</v>
      </c>
      <c r="B13" s="1">
        <v>0</v>
      </c>
    </row>
    <row r="14" spans="1:2" ht="18.75" x14ac:dyDescent="0.3">
      <c r="A14" s="5" t="s">
        <v>59</v>
      </c>
      <c r="B14" s="1">
        <v>0</v>
      </c>
    </row>
    <row r="15" spans="1:2" ht="18.75" x14ac:dyDescent="0.3">
      <c r="A15" s="5" t="s">
        <v>60</v>
      </c>
      <c r="B15" s="6">
        <f>B11-B12-B13-B14</f>
        <v>50610672.200000003</v>
      </c>
    </row>
    <row r="18" spans="1:1" x14ac:dyDescent="0.25">
      <c r="A18" s="32" t="s">
        <v>78</v>
      </c>
    </row>
  </sheetData>
  <mergeCells count="1">
    <mergeCell ref="A3:B3"/>
  </mergeCells>
  <pageMargins left="0.7" right="0.7" top="0.75" bottom="0.75" header="0.3" footer="0.3"/>
  <pageSetup paperSize="9" scale="9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p_0187_1</vt:lpstr>
      <vt:lpstr>p_0187_2</vt:lpstr>
      <vt:lpstr>p_0187_3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gkmh98</cp:lastModifiedBy>
  <cp:lastPrinted>2026-02-10T14:09:45Z</cp:lastPrinted>
  <dcterms:created xsi:type="dcterms:W3CDTF">2025-03-14T13:09:28Z</dcterms:created>
  <dcterms:modified xsi:type="dcterms:W3CDTF">2026-02-13T05:16:17Z</dcterms:modified>
</cp:coreProperties>
</file>