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финанс. обесп. прогр." sheetId="1" r:id="rId1"/>
    <sheet name="фин. обесп. благоудвор" sheetId="4" r:id="rId2"/>
    <sheet name="фин. обесп.комфорт. муниц." sheetId="5" r:id="rId3"/>
    <sheet name="фин.обесп. мер. рем.,сод" sheetId="6" r:id="rId4"/>
  </sheets>
  <definedNames>
    <definedName name="_xlnm.Print_Area" localSheetId="3">'фин.обесп. мер. рем.,сод'!$A$1:$H$41</definedName>
  </definedNames>
  <calcPr calcId="152511"/>
</workbook>
</file>

<file path=xl/calcChain.xml><?xml version="1.0" encoding="utf-8"?>
<calcChain xmlns="http://schemas.openxmlformats.org/spreadsheetml/2006/main">
  <c r="E6" i="1" l="1"/>
  <c r="E8" i="6"/>
  <c r="E6" i="6"/>
  <c r="H41" i="6" l="1"/>
  <c r="H39" i="6"/>
  <c r="H37" i="6"/>
  <c r="G35" i="6"/>
  <c r="F35" i="6"/>
  <c r="E35" i="6"/>
  <c r="E34" i="6" s="1"/>
  <c r="D35" i="6"/>
  <c r="D34" i="6" s="1"/>
  <c r="D6" i="6" s="1"/>
  <c r="C35" i="6"/>
  <c r="G34" i="6"/>
  <c r="F34" i="6"/>
  <c r="F6" i="6" s="1"/>
  <c r="C34" i="6"/>
  <c r="H33" i="6"/>
  <c r="H31" i="6"/>
  <c r="H29" i="6"/>
  <c r="H27" i="6"/>
  <c r="H25" i="6"/>
  <c r="H23" i="6"/>
  <c r="H21" i="6"/>
  <c r="H19" i="6"/>
  <c r="H17" i="6"/>
  <c r="H13" i="6"/>
  <c r="H11" i="6"/>
  <c r="G8" i="6"/>
  <c r="G7" i="6" s="1"/>
  <c r="G6" i="6" s="1"/>
  <c r="F8" i="6"/>
  <c r="D8" i="6"/>
  <c r="D7" i="6" s="1"/>
  <c r="C8" i="6"/>
  <c r="C7" i="6" s="1"/>
  <c r="C6" i="6" s="1"/>
  <c r="F7" i="6"/>
  <c r="E7" i="6"/>
  <c r="D6" i="5"/>
  <c r="E6" i="5"/>
  <c r="C7" i="5"/>
  <c r="C6" i="5" s="1"/>
  <c r="F7" i="5"/>
  <c r="F6" i="5" s="1"/>
  <c r="G7" i="5"/>
  <c r="G6" i="5" s="1"/>
  <c r="H9" i="5"/>
  <c r="H14" i="4"/>
  <c r="H13" i="4"/>
  <c r="H10" i="4" s="1"/>
  <c r="H12" i="4"/>
  <c r="G10" i="4"/>
  <c r="F10" i="4"/>
  <c r="E10" i="4"/>
  <c r="D10" i="4"/>
  <c r="C10" i="4"/>
  <c r="H9" i="4"/>
  <c r="G8" i="4"/>
  <c r="F8" i="4"/>
  <c r="C8" i="4"/>
  <c r="H8" i="4" s="1"/>
  <c r="G7" i="4"/>
  <c r="F7" i="4"/>
  <c r="C7" i="4"/>
  <c r="H7" i="4" s="1"/>
  <c r="G5" i="4"/>
  <c r="F5" i="4"/>
  <c r="E5" i="4"/>
  <c r="D5" i="4"/>
  <c r="H57" i="1"/>
  <c r="H56" i="1"/>
  <c r="H55" i="1"/>
  <c r="H54" i="1"/>
  <c r="G54" i="1"/>
  <c r="F54" i="1"/>
  <c r="E54" i="1"/>
  <c r="D54" i="1"/>
  <c r="C54" i="1"/>
  <c r="H53" i="1"/>
  <c r="H52" i="1"/>
  <c r="H51" i="1"/>
  <c r="H50" i="1"/>
  <c r="H49" i="1"/>
  <c r="H48" i="1"/>
  <c r="G47" i="1"/>
  <c r="F47" i="1"/>
  <c r="E47" i="1"/>
  <c r="D47" i="1"/>
  <c r="H47" i="1" s="1"/>
  <c r="C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27" i="1" s="1"/>
  <c r="H31" i="1"/>
  <c r="G27" i="1"/>
  <c r="F27" i="1"/>
  <c r="E27" i="1"/>
  <c r="D27" i="1"/>
  <c r="C27" i="1"/>
  <c r="H26" i="1"/>
  <c r="H25" i="1" s="1"/>
  <c r="G25" i="1"/>
  <c r="F25" i="1"/>
  <c r="E25" i="1"/>
  <c r="D25" i="1"/>
  <c r="C25" i="1"/>
  <c r="H24" i="1"/>
  <c r="H23" i="1"/>
  <c r="H20" i="1" s="1"/>
  <c r="H22" i="1"/>
  <c r="G20" i="1"/>
  <c r="F20" i="1"/>
  <c r="E20" i="1"/>
  <c r="D20" i="1"/>
  <c r="C20" i="1"/>
  <c r="H19" i="1"/>
  <c r="H15" i="1" s="1"/>
  <c r="H18" i="1"/>
  <c r="H17" i="1"/>
  <c r="G15" i="1"/>
  <c r="F15" i="1"/>
  <c r="E15" i="1"/>
  <c r="D15" i="1"/>
  <c r="C15" i="1"/>
  <c r="H14" i="1"/>
  <c r="H13" i="1"/>
  <c r="H12" i="1"/>
  <c r="H11" i="1"/>
  <c r="H8" i="1" s="1"/>
  <c r="H6" i="1" s="1"/>
  <c r="H10" i="1"/>
  <c r="G8" i="1"/>
  <c r="G6" i="1" s="1"/>
  <c r="F8" i="1"/>
  <c r="F6" i="1" s="1"/>
  <c r="E8" i="1"/>
  <c r="D8" i="1"/>
  <c r="C8" i="1"/>
  <c r="C6" i="1" s="1"/>
  <c r="D6" i="1"/>
  <c r="H35" i="6" l="1"/>
  <c r="H34" i="6" s="1"/>
  <c r="H8" i="6"/>
  <c r="H7" i="6" s="1"/>
  <c r="H7" i="5"/>
  <c r="H6" i="5" s="1"/>
  <c r="H5" i="4"/>
  <c r="C5" i="4"/>
  <c r="H6" i="6" l="1"/>
</calcChain>
</file>

<file path=xl/sharedStrings.xml><?xml version="1.0" encoding="utf-8"?>
<sst xmlns="http://schemas.openxmlformats.org/spreadsheetml/2006/main" count="197" uniqueCount="85">
  <si>
    <t>Наименование муниципальной программы, структурного элемента/ источник финансирования</t>
  </si>
  <si>
    <t>ГРБС/</t>
  </si>
  <si>
    <t>КБК</t>
  </si>
  <si>
    <t>Объем финансового обеспечения по годам реализации, тыс. рублей</t>
  </si>
  <si>
    <t>Всего</t>
  </si>
  <si>
    <t>Муниципальная программа «Благоустройство на территории ЗАТО г. Радужный Владимирской области»</t>
  </si>
  <si>
    <t>В том числе:</t>
  </si>
  <si>
    <t>Мероприятия муниципальной программы, реализуемые в составе регионального проекта «Формирование комфортной городской среды», федерального проекта «Формирование комфортной городской среды», национального проекта «Жилье и городская среда», всего</t>
  </si>
  <si>
    <t>в том числе:</t>
  </si>
  <si>
    <t>МКУ «ГКМХ»</t>
  </si>
  <si>
    <t>Федеральный бюджет</t>
  </si>
  <si>
    <t>733-0503-181F255550-244</t>
  </si>
  <si>
    <t>Областной бюджет</t>
  </si>
  <si>
    <t>733-0503- 181F2A555D-244</t>
  </si>
  <si>
    <t>Бюджет МО ЗАТО г. Радужный</t>
  </si>
  <si>
    <t>733-0503-181F2A555D-244</t>
  </si>
  <si>
    <t>Мероприятия муниципальной программы, реализуемые в составе регионального проекта «Формирование комфортной городской среды», федерального проекта «Формирование комфортной городской среды», национального проекта «Инфраструктура для жизни»</t>
  </si>
  <si>
    <t>733-0503-181И455550-244</t>
  </si>
  <si>
    <t>Мероприятия муниципальной программы, реализуемые в составе регионального проекта «Благоустройство дворовых и прилегающих  территорий» не входящего в состав федерального проекта</t>
  </si>
  <si>
    <t>-</t>
  </si>
  <si>
    <t>733-0503-1810172640-244</t>
  </si>
  <si>
    <t>733-0503-18101S2640-244</t>
  </si>
  <si>
    <t>Мероприятия муниципальной программы, реализуемые в составе муниципального проекта «Формирование комфортной городской среды» не входящего в состав регионального и/или федерального проекта</t>
  </si>
  <si>
    <t>733-0503-1820220920-244</t>
  </si>
  <si>
    <t>Комплекс процессных мероприятий «Комфортная городская среда», всего</t>
  </si>
  <si>
    <t>733-0503-1840120930-244</t>
  </si>
  <si>
    <t>735-0503-1840120940-244</t>
  </si>
  <si>
    <t>733-0503-1840120950-244</t>
  </si>
  <si>
    <t>735-0503-1840120960-244</t>
  </si>
  <si>
    <t>735-0503-1840121140-244</t>
  </si>
  <si>
    <t>735-0503-1840120970-244</t>
  </si>
  <si>
    <t>735-0503-1840191040-244</t>
  </si>
  <si>
    <t>735-0503-1840121150-244</t>
  </si>
  <si>
    <t>733-0503-1840191110-244</t>
  </si>
  <si>
    <t>733-0503-1840191100-244</t>
  </si>
  <si>
    <t>733-0503-1840191130-244</t>
  </si>
  <si>
    <t>735-0503-1840191050-244</t>
  </si>
  <si>
    <t>733-0503-1840121010-244</t>
  </si>
  <si>
    <t>733-0503-1840191040-244</t>
  </si>
  <si>
    <t>733-0503-1840220980-244</t>
  </si>
  <si>
    <t>733-0503-1840220990-247</t>
  </si>
  <si>
    <t>733-0503-1840221070-244</t>
  </si>
  <si>
    <t>733-0405-1840373170-244</t>
  </si>
  <si>
    <t>Наименование мероприятия (результата)/источник финансового обеспечения</t>
  </si>
  <si>
    <t>ГРБС</t>
  </si>
  <si>
    <t xml:space="preserve">4. Финансовое обеспечение мероприятий муниципальной программы, реализуемых в составе регионального проекта,
 не входящего в состав федерального проекта
</t>
  </si>
  <si>
    <t>1. Мероприятия муниципальной программы, реализуемые в составе муниципального проекта «Формирование комфортной городской среды», не входящего в состав регионального и/или федерального проекта</t>
  </si>
  <si>
    <t xml:space="preserve">1.1. Благоустройство общественных, дворовых и прилегающих территорий </t>
  </si>
  <si>
    <t>4. Финансовое обеспечение мероприятий муниципальной программы, реализуемых в составе муниципального проекта, не входящего в состав регионального и/или федерального проекта</t>
  </si>
  <si>
    <t>источник финансового обеспечения</t>
  </si>
  <si>
    <t>Объем финансового обеспечения</t>
  </si>
  <si>
    <t>по годам реализации, тыс. рублей</t>
  </si>
  <si>
    <t>1.1. Обслуживание ливневой канализации,</t>
  </si>
  <si>
    <t>1.2. Поставка грунта плодородного для рассады цветочных культур, в том числе:</t>
  </si>
  <si>
    <t xml:space="preserve"> 735-0503-1840120940-244</t>
  </si>
  <si>
    <t>1.3. Установка малых архитектурных игровых форм на территории города</t>
  </si>
  <si>
    <t>1.4. Выполнение работ по обустройству площадок и установке контейнеров для хранения пескосоляной смеси</t>
  </si>
  <si>
    <t>1.5. Окраска объектов благоустройства на территории города</t>
  </si>
  <si>
    <t>1.6. Ремонт объектов ливневого хозяйства (устройство дождеприемного колодца у общежития 3; ПСД на вертикальную планировку и устр-во ливневой канализации на торговой площади; ПСД на тек.ремонт канализационного коллектора )</t>
  </si>
  <si>
    <t>1.7. Проведение ремонтов асфальтированных площадок на территории города (ПСД на ремонт площади въезда в город перед КПП; тек.ремонт асфальтового покрытия площади между зданиями № 57А и 57Б 7 квартала, у здания № 36 3 квартала; тек.ремонт спортивной площадки у мн.кв.д. № 15 1 квартала)</t>
  </si>
  <si>
    <t>1.8. Вырубка кустарника и чистка от мелколесья на территории города</t>
  </si>
  <si>
    <t>735-0503-1840121140- 244</t>
  </si>
  <si>
    <t>1.9. Текущий ремонт объектов благоустройства (тек.ремонт остановки «Поклонный крест»)</t>
  </si>
  <si>
    <t>2. Ремонт, реконструкция, модернизация  тротуаров, пешеходных дорожек, автостоянок. Всего, в том числе:</t>
  </si>
  <si>
    <t>2.1. Ремонт тротуаров и пешеходных дорожек на территории ЗАТО г. Радужный Владимирской области</t>
  </si>
  <si>
    <t xml:space="preserve"> 735-0503-1840191040-244</t>
  </si>
  <si>
    <t>2.2. Ремонт, расширение придомовых стоянок автотранспорта в 1 и 3 квартале на территории города</t>
  </si>
  <si>
    <t xml:space="preserve">4. Финансовое обеспечение комплекса процессных мероприятий
</t>
  </si>
  <si>
    <t xml:space="preserve">, </t>
  </si>
  <si>
    <t>735-0503-1840121160-244</t>
  </si>
  <si>
    <t>МКУ «ГКМХ»                       МКУ "Дорожник"</t>
  </si>
  <si>
    <t xml:space="preserve">МКУ «ГКМХ»                     </t>
  </si>
  <si>
    <t>4. Финансовое обеспечение муниципальной программы</t>
  </si>
  <si>
    <t>Комплекс процессных мероприятий «Обеспечение эпизоотического и ветеринарно-санитарного благополучия  на территории ЗАТО г. Радужный Владимирской области Владимирской области»</t>
  </si>
  <si>
    <t>735-0503-1840121200-244</t>
  </si>
  <si>
    <t>1.10. Устройство водосточной канавы от ж/д № 1 1квартала до пешеходного перехода на ГАПОУВО «Владимирский технологический колледж» в 17 квартале</t>
  </si>
  <si>
    <t>1.12. Благоустройство газона на "Торговой площади"</t>
  </si>
  <si>
    <r>
      <t>Комплекс процессных мероприятий «Техническое обслуживание, ремонт и модернизация уличного освещения»</t>
    </r>
    <r>
      <rPr>
        <sz val="10"/>
        <color theme="1"/>
        <rFont val="Times New Roman"/>
        <family val="1"/>
        <charset val="204"/>
      </rPr>
      <t>,</t>
    </r>
    <r>
      <rPr>
        <i/>
        <sz val="10"/>
        <color theme="1"/>
        <rFont val="Times New Roman"/>
        <family val="1"/>
        <charset val="204"/>
      </rPr>
      <t xml:space="preserve"> всего</t>
    </r>
  </si>
  <si>
    <r>
      <t xml:space="preserve">Мероприятие (результат): </t>
    </r>
    <r>
      <rPr>
        <sz val="10"/>
        <color rgb="FF000000"/>
        <rFont val="Times New Roman"/>
        <family val="1"/>
        <charset val="204"/>
      </rPr>
      <t>Улучшение условий жизни граждан за счет создания благоустроенных дворовых территорий, формирования новых возможностей для отдыха, занятия спортом, самореализации людей (приведение в нормативное состояние дворовых и прилегающие к ним территорий)</t>
    </r>
  </si>
  <si>
    <r>
      <t xml:space="preserve">1. Ремонт, содержание и обслуживание объектов благоустройства, </t>
    </r>
    <r>
      <rPr>
        <sz val="11"/>
        <color rgb="FF000000"/>
        <rFont val="Times New Roman"/>
        <family val="1"/>
        <charset val="204"/>
      </rPr>
      <t>устройство новых объектов благоустройства</t>
    </r>
    <r>
      <rPr>
        <sz val="11"/>
        <color theme="1"/>
        <rFont val="Times New Roman"/>
        <family val="1"/>
        <charset val="204"/>
      </rPr>
      <t xml:space="preserve"> за исключением пешеходных дорожек, тротуаров и автостоянок</t>
    </r>
    <r>
      <rPr>
        <i/>
        <sz val="11"/>
        <color theme="1"/>
        <rFont val="Times New Roman"/>
        <family val="1"/>
        <charset val="204"/>
      </rPr>
      <t>, всего, в том числе:</t>
    </r>
  </si>
  <si>
    <r>
      <t>1.11.</t>
    </r>
    <r>
      <rPr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Вырубка мелколесья и вертикальная планировка на участках, выделенных многодетным семьям</t>
    </r>
  </si>
  <si>
    <t>Комплекс процессных мероприятий «Комфортная городская среда»</t>
  </si>
  <si>
    <t>Наименование мероприятия (результата)</t>
  </si>
  <si>
    <t>2.3. Устройство пешеходной дорожки: от ж.д. № 10 3 квартала до магазина «Бриз»; на игровой площадке между мн.кв. д. № 7 и мн.кв.д.№ 35а 3 квартал; в сторону 7/2 "Благодар"</t>
  </si>
  <si>
    <t xml:space="preserve">Приложение
к постановлению администрации
ЗАТО г. Радужный Владимирской области
26.05.2026 № 663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</si>
</sst>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i/>
      <sz val="11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vertical="top"/>
    </xf>
    <xf numFmtId="0" fontId="5" fillId="0" borderId="1" xfId="0" applyFont="1" applyBorder="1" applyAlignment="1">
      <alignment vertical="center" wrapText="1"/>
    </xf>
    <xf numFmtId="0" fontId="2" fillId="0" borderId="0" xfId="0" applyFont="1"/>
    <xf numFmtId="0" fontId="12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Font="1"/>
    <xf numFmtId="165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  <xf numFmtId="164" fontId="27" fillId="0" borderId="1" xfId="0" applyNumberFormat="1" applyFont="1" applyBorder="1" applyAlignment="1">
      <alignment vertical="center" wrapText="1"/>
    </xf>
    <xf numFmtId="164" fontId="27" fillId="2" borderId="1" xfId="0" applyNumberFormat="1" applyFont="1" applyFill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center"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Border="1" applyAlignment="1">
      <alignment vertical="center" wrapText="1"/>
    </xf>
    <xf numFmtId="164" fontId="29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164" fontId="20" fillId="0" borderId="1" xfId="0" applyNumberFormat="1" applyFont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29" fillId="2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29" fillId="0" borderId="2" xfId="0" applyNumberFormat="1" applyFont="1" applyBorder="1" applyAlignment="1">
      <alignment horizontal="center" vertical="center" wrapText="1"/>
    </xf>
    <xf numFmtId="164" fontId="29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164" fontId="30" fillId="0" borderId="1" xfId="0" applyNumberFormat="1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4" fontId="30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17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7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64" zoomScaleNormal="100" workbookViewId="0">
      <selection activeCell="A2" sqref="A2:H2"/>
    </sheetView>
  </sheetViews>
  <sheetFormatPr defaultRowHeight="14.4" x14ac:dyDescent="0.3"/>
  <cols>
    <col min="1" max="1" width="46.33203125" style="1" customWidth="1"/>
    <col min="2" max="2" width="21.88671875" customWidth="1"/>
    <col min="3" max="3" width="15" customWidth="1"/>
    <col min="4" max="4" width="16.5546875" customWidth="1"/>
    <col min="5" max="5" width="13.33203125" customWidth="1"/>
    <col min="6" max="6" width="18.21875" customWidth="1"/>
    <col min="7" max="7" width="16.77734375" customWidth="1"/>
    <col min="8" max="8" width="18.44140625" customWidth="1"/>
  </cols>
  <sheetData>
    <row r="1" spans="1:8" ht="73.2" customHeight="1" x14ac:dyDescent="0.3">
      <c r="G1" s="132" t="s">
        <v>84</v>
      </c>
      <c r="H1" s="133"/>
    </row>
    <row r="2" spans="1:8" ht="18" x14ac:dyDescent="0.35">
      <c r="A2" s="128" t="s">
        <v>72</v>
      </c>
      <c r="B2" s="128"/>
      <c r="C2" s="128"/>
      <c r="D2" s="128"/>
      <c r="E2" s="128"/>
      <c r="F2" s="128"/>
      <c r="G2" s="128"/>
      <c r="H2" s="128"/>
    </row>
    <row r="3" spans="1:8" ht="27.6" customHeight="1" x14ac:dyDescent="0.3">
      <c r="A3" s="129" t="s">
        <v>0</v>
      </c>
      <c r="B3" s="9" t="s">
        <v>1</v>
      </c>
      <c r="C3" s="130" t="s">
        <v>3</v>
      </c>
      <c r="D3" s="130"/>
      <c r="E3" s="130"/>
      <c r="F3" s="130"/>
      <c r="G3" s="130"/>
      <c r="H3" s="130"/>
    </row>
    <row r="4" spans="1:8" ht="20.399999999999999" customHeight="1" x14ac:dyDescent="0.3">
      <c r="A4" s="129"/>
      <c r="B4" s="9" t="s">
        <v>2</v>
      </c>
      <c r="C4" s="9">
        <v>2024</v>
      </c>
      <c r="D4" s="9">
        <v>2025</v>
      </c>
      <c r="E4" s="52">
        <v>2026</v>
      </c>
      <c r="F4" s="9">
        <v>2027</v>
      </c>
      <c r="G4" s="9">
        <v>2028</v>
      </c>
      <c r="H4" s="9" t="s">
        <v>4</v>
      </c>
    </row>
    <row r="5" spans="1:8" ht="15" x14ac:dyDescent="0.3">
      <c r="A5" s="37">
        <v>1</v>
      </c>
      <c r="B5" s="9">
        <v>2</v>
      </c>
      <c r="C5" s="9">
        <v>3</v>
      </c>
      <c r="D5" s="9">
        <v>4</v>
      </c>
      <c r="E5" s="52">
        <v>5</v>
      </c>
      <c r="F5" s="9">
        <v>6</v>
      </c>
      <c r="G5" s="9">
        <v>7</v>
      </c>
      <c r="H5" s="9">
        <v>8</v>
      </c>
    </row>
    <row r="6" spans="1:8" ht="39.6" x14ac:dyDescent="0.3">
      <c r="A6" s="61" t="s">
        <v>5</v>
      </c>
      <c r="B6" s="131"/>
      <c r="C6" s="62">
        <f t="shared" ref="C6:H6" si="0">C8+C15+C20+C25+C27+C47+C54</f>
        <v>56685.97481</v>
      </c>
      <c r="D6" s="62">
        <f t="shared" si="0"/>
        <v>60694.248569999989</v>
      </c>
      <c r="E6" s="63">
        <f>E8+E15+E20+E25+E27+E47+E54</f>
        <v>71124.960800000001</v>
      </c>
      <c r="F6" s="62">
        <f t="shared" si="0"/>
        <v>31794.034299999999</v>
      </c>
      <c r="G6" s="62">
        <f>G8+G15+G20+G25+G27+G47+G54</f>
        <v>30993.891500000005</v>
      </c>
      <c r="H6" s="64">
        <f t="shared" si="0"/>
        <v>251293.10997999998</v>
      </c>
    </row>
    <row r="7" spans="1:8" x14ac:dyDescent="0.3">
      <c r="A7" s="61" t="s">
        <v>6</v>
      </c>
      <c r="B7" s="131"/>
      <c r="C7" s="65"/>
      <c r="D7" s="65"/>
      <c r="E7" s="66"/>
      <c r="F7" s="65"/>
      <c r="G7" s="67"/>
      <c r="H7" s="65"/>
    </row>
    <row r="8" spans="1:8" ht="81.599999999999994" customHeight="1" x14ac:dyDescent="0.3">
      <c r="A8" s="51" t="s">
        <v>7</v>
      </c>
      <c r="B8" s="56" t="s">
        <v>9</v>
      </c>
      <c r="C8" s="68">
        <f>C10+C11+C12+C13+C14</f>
        <v>6613.7789499999999</v>
      </c>
      <c r="D8" s="68">
        <f t="shared" ref="D8:H8" si="1">D10+D11+D12+D13+D14</f>
        <v>0</v>
      </c>
      <c r="E8" s="69">
        <f t="shared" si="1"/>
        <v>0</v>
      </c>
      <c r="F8" s="68">
        <f t="shared" si="1"/>
        <v>0</v>
      </c>
      <c r="G8" s="68">
        <f t="shared" si="1"/>
        <v>0</v>
      </c>
      <c r="H8" s="68">
        <f t="shared" si="1"/>
        <v>6613.7789499999999</v>
      </c>
    </row>
    <row r="9" spans="1:8" x14ac:dyDescent="0.3">
      <c r="A9" s="51" t="s">
        <v>8</v>
      </c>
      <c r="B9" s="56"/>
      <c r="C9" s="68"/>
      <c r="D9" s="68"/>
      <c r="E9" s="69"/>
      <c r="F9" s="68"/>
      <c r="G9" s="70"/>
      <c r="H9" s="68"/>
    </row>
    <row r="10" spans="1:8" x14ac:dyDescent="0.3">
      <c r="A10" s="39" t="s">
        <v>10</v>
      </c>
      <c r="B10" s="2" t="s">
        <v>11</v>
      </c>
      <c r="C10" s="71">
        <v>3857.76964</v>
      </c>
      <c r="D10" s="71">
        <v>0</v>
      </c>
      <c r="E10" s="19">
        <v>0</v>
      </c>
      <c r="F10" s="71">
        <v>0</v>
      </c>
      <c r="G10" s="71">
        <v>0</v>
      </c>
      <c r="H10" s="71">
        <f t="shared" ref="H10:H13" si="2">C10+D10+E10+F10+G10</f>
        <v>3857.76964</v>
      </c>
    </row>
    <row r="11" spans="1:8" x14ac:dyDescent="0.3">
      <c r="A11" s="39" t="s">
        <v>12</v>
      </c>
      <c r="B11" s="2" t="s">
        <v>11</v>
      </c>
      <c r="C11" s="71">
        <v>78.730360000000005</v>
      </c>
      <c r="D11" s="71">
        <v>0</v>
      </c>
      <c r="E11" s="19">
        <v>0</v>
      </c>
      <c r="F11" s="71">
        <v>0</v>
      </c>
      <c r="G11" s="71">
        <v>0</v>
      </c>
      <c r="H11" s="71">
        <f t="shared" si="2"/>
        <v>78.730360000000005</v>
      </c>
    </row>
    <row r="12" spans="1:8" x14ac:dyDescent="0.3">
      <c r="A12" s="39" t="s">
        <v>12</v>
      </c>
      <c r="B12" s="2" t="s">
        <v>13</v>
      </c>
      <c r="C12" s="71">
        <v>2308.1</v>
      </c>
      <c r="D12" s="71">
        <v>0</v>
      </c>
      <c r="E12" s="19">
        <v>0</v>
      </c>
      <c r="F12" s="71">
        <v>0</v>
      </c>
      <c r="G12" s="71">
        <v>0</v>
      </c>
      <c r="H12" s="71">
        <f t="shared" si="2"/>
        <v>2308.1</v>
      </c>
    </row>
    <row r="13" spans="1:8" x14ac:dyDescent="0.3">
      <c r="A13" s="39" t="s">
        <v>14</v>
      </c>
      <c r="B13" s="2" t="s">
        <v>11</v>
      </c>
      <c r="C13" s="71">
        <v>247.7</v>
      </c>
      <c r="D13" s="71">
        <v>0</v>
      </c>
      <c r="E13" s="19">
        <v>0</v>
      </c>
      <c r="F13" s="71">
        <v>0</v>
      </c>
      <c r="G13" s="71">
        <v>0</v>
      </c>
      <c r="H13" s="71">
        <f t="shared" si="2"/>
        <v>247.7</v>
      </c>
    </row>
    <row r="14" spans="1:8" x14ac:dyDescent="0.3">
      <c r="A14" s="39" t="s">
        <v>14</v>
      </c>
      <c r="B14" s="2" t="s">
        <v>15</v>
      </c>
      <c r="C14" s="71">
        <v>121.47895</v>
      </c>
      <c r="D14" s="71">
        <v>0</v>
      </c>
      <c r="E14" s="19">
        <v>0</v>
      </c>
      <c r="F14" s="71">
        <v>0</v>
      </c>
      <c r="G14" s="71">
        <v>0</v>
      </c>
      <c r="H14" s="71">
        <f>C14+D14+E14+F14+G14</f>
        <v>121.47895</v>
      </c>
    </row>
    <row r="15" spans="1:8" ht="82.2" customHeight="1" x14ac:dyDescent="0.3">
      <c r="A15" s="50" t="s">
        <v>16</v>
      </c>
      <c r="B15" s="57" t="s">
        <v>9</v>
      </c>
      <c r="C15" s="72">
        <f>C17+C18+C19</f>
        <v>0</v>
      </c>
      <c r="D15" s="72">
        <f t="shared" ref="D15:G15" si="3">D17+D18+D19</f>
        <v>6528.3159999999998</v>
      </c>
      <c r="E15" s="73">
        <f t="shared" si="3"/>
        <v>6984.9479999999994</v>
      </c>
      <c r="F15" s="72">
        <f t="shared" si="3"/>
        <v>6746.1059999999998</v>
      </c>
      <c r="G15" s="72">
        <f t="shared" si="3"/>
        <v>6868.7370000000001</v>
      </c>
      <c r="H15" s="74">
        <f>H17+H18+H19</f>
        <v>27128.107</v>
      </c>
    </row>
    <row r="16" spans="1:8" x14ac:dyDescent="0.3">
      <c r="A16" s="50" t="s">
        <v>8</v>
      </c>
      <c r="B16" s="57"/>
      <c r="C16" s="72"/>
      <c r="D16" s="75"/>
      <c r="E16" s="76"/>
      <c r="F16" s="75"/>
      <c r="G16" s="77"/>
      <c r="H16" s="72"/>
    </row>
    <row r="17" spans="1:8" x14ac:dyDescent="0.3">
      <c r="A17" s="78" t="s">
        <v>10</v>
      </c>
      <c r="B17" s="47" t="s">
        <v>17</v>
      </c>
      <c r="C17" s="79">
        <v>0</v>
      </c>
      <c r="D17" s="79">
        <v>6077.8620499999997</v>
      </c>
      <c r="E17" s="22">
        <v>6502.9857000000002</v>
      </c>
      <c r="F17" s="80">
        <v>6216.5349999999999</v>
      </c>
      <c r="G17" s="79">
        <v>6329.54</v>
      </c>
      <c r="H17" s="79">
        <f>C17+D17+E17+F17+G17</f>
        <v>25126.922750000002</v>
      </c>
    </row>
    <row r="18" spans="1:8" x14ac:dyDescent="0.3">
      <c r="A18" s="78" t="s">
        <v>12</v>
      </c>
      <c r="B18" s="47" t="s">
        <v>17</v>
      </c>
      <c r="C18" s="79">
        <v>0</v>
      </c>
      <c r="D18" s="79">
        <v>124.03795</v>
      </c>
      <c r="E18" s="23">
        <v>132.71430000000001</v>
      </c>
      <c r="F18" s="80">
        <v>192.26499999999999</v>
      </c>
      <c r="G18" s="79">
        <v>195.76</v>
      </c>
      <c r="H18" s="79">
        <f t="shared" ref="H18" si="4">C18+D18+E18+F18+G18</f>
        <v>644.77724999999998</v>
      </c>
    </row>
    <row r="19" spans="1:8" x14ac:dyDescent="0.3">
      <c r="A19" s="78" t="s">
        <v>14</v>
      </c>
      <c r="B19" s="47" t="s">
        <v>17</v>
      </c>
      <c r="C19" s="79">
        <v>0</v>
      </c>
      <c r="D19" s="79">
        <v>326.416</v>
      </c>
      <c r="E19" s="23">
        <v>349.24799999999999</v>
      </c>
      <c r="F19" s="80">
        <v>337.30599999999998</v>
      </c>
      <c r="G19" s="79">
        <v>343.43700000000001</v>
      </c>
      <c r="H19" s="79">
        <f>C19+D19+E19+F19+G19</f>
        <v>1356.4070000000002</v>
      </c>
    </row>
    <row r="20" spans="1:8" ht="70.2" customHeight="1" x14ac:dyDescent="0.3">
      <c r="A20" s="50" t="s">
        <v>18</v>
      </c>
      <c r="B20" s="58" t="s">
        <v>9</v>
      </c>
      <c r="C20" s="43">
        <f>C22+C23</f>
        <v>20118.660240000001</v>
      </c>
      <c r="D20" s="43">
        <f t="shared" ref="D20:G20" si="5">D22+D23</f>
        <v>17156.773639999999</v>
      </c>
      <c r="E20" s="81">
        <f>E22+E23+E24</f>
        <v>16485.486000000001</v>
      </c>
      <c r="F20" s="77">
        <f t="shared" si="5"/>
        <v>0</v>
      </c>
      <c r="G20" s="77">
        <f t="shared" si="5"/>
        <v>0</v>
      </c>
      <c r="H20" s="43">
        <f>H22+H23+H24</f>
        <v>53760.919879999994</v>
      </c>
    </row>
    <row r="21" spans="1:8" x14ac:dyDescent="0.3">
      <c r="A21" s="78" t="s">
        <v>10</v>
      </c>
      <c r="B21" s="57"/>
      <c r="C21" s="82"/>
      <c r="D21" s="83"/>
      <c r="E21" s="84"/>
      <c r="F21" s="83"/>
      <c r="G21" s="83"/>
      <c r="H21" s="83"/>
    </row>
    <row r="22" spans="1:8" x14ac:dyDescent="0.3">
      <c r="A22" s="78" t="s">
        <v>12</v>
      </c>
      <c r="B22" s="45" t="s">
        <v>20</v>
      </c>
      <c r="C22" s="79">
        <v>19143</v>
      </c>
      <c r="D22" s="79">
        <v>16579.7</v>
      </c>
      <c r="E22" s="20">
        <v>0</v>
      </c>
      <c r="F22" s="79">
        <v>0</v>
      </c>
      <c r="G22" s="79">
        <v>0</v>
      </c>
      <c r="H22" s="79">
        <f>C22+D22+E22+F22+G22</f>
        <v>35722.699999999997</v>
      </c>
    </row>
    <row r="23" spans="1:8" x14ac:dyDescent="0.3">
      <c r="A23" s="78" t="s">
        <v>14</v>
      </c>
      <c r="B23" s="45" t="s">
        <v>21</v>
      </c>
      <c r="C23" s="79">
        <v>975.66024000000004</v>
      </c>
      <c r="D23" s="79">
        <v>577.07363999999995</v>
      </c>
      <c r="E23" s="20">
        <v>16.486000000000001</v>
      </c>
      <c r="F23" s="79">
        <v>0</v>
      </c>
      <c r="G23" s="79">
        <v>0</v>
      </c>
      <c r="H23" s="79">
        <f>C23+D23+E23+F23+G23</f>
        <v>1569.2198800000001</v>
      </c>
    </row>
    <row r="24" spans="1:8" x14ac:dyDescent="0.3">
      <c r="A24" s="78" t="s">
        <v>12</v>
      </c>
      <c r="B24" s="45" t="s">
        <v>21</v>
      </c>
      <c r="C24" s="79">
        <v>0</v>
      </c>
      <c r="D24" s="79">
        <v>0</v>
      </c>
      <c r="E24" s="20">
        <v>16469</v>
      </c>
      <c r="F24" s="79">
        <v>0</v>
      </c>
      <c r="G24" s="79">
        <v>0</v>
      </c>
      <c r="H24" s="79">
        <f>C24+D24+E24+F24+G24</f>
        <v>16469</v>
      </c>
    </row>
    <row r="25" spans="1:8" ht="69.599999999999994" customHeight="1" x14ac:dyDescent="0.3">
      <c r="A25" s="50" t="s">
        <v>22</v>
      </c>
      <c r="B25" s="58" t="s">
        <v>71</v>
      </c>
      <c r="C25" s="85">
        <f>C26</f>
        <v>3924.5949000000001</v>
      </c>
      <c r="D25" s="85">
        <f>D26</f>
        <v>4926.9105600000003</v>
      </c>
      <c r="E25" s="86">
        <f t="shared" ref="E25:H25" si="6">E26</f>
        <v>609.29735000000005</v>
      </c>
      <c r="F25" s="85">
        <f t="shared" si="6"/>
        <v>0</v>
      </c>
      <c r="G25" s="85">
        <f t="shared" si="6"/>
        <v>0</v>
      </c>
      <c r="H25" s="74">
        <f t="shared" si="6"/>
        <v>9460.802810000001</v>
      </c>
    </row>
    <row r="26" spans="1:8" x14ac:dyDescent="0.3">
      <c r="A26" s="78" t="s">
        <v>14</v>
      </c>
      <c r="B26" s="47" t="s">
        <v>23</v>
      </c>
      <c r="C26" s="79">
        <v>3924.5949000000001</v>
      </c>
      <c r="D26" s="79">
        <v>4926.9105600000003</v>
      </c>
      <c r="E26" s="20">
        <v>609.29735000000005</v>
      </c>
      <c r="F26" s="79">
        <v>0</v>
      </c>
      <c r="G26" s="79">
        <v>0</v>
      </c>
      <c r="H26" s="87">
        <f>C26+D26+E26+F26+G26</f>
        <v>9460.802810000001</v>
      </c>
    </row>
    <row r="27" spans="1:8" ht="26.4" x14ac:dyDescent="0.3">
      <c r="A27" s="50" t="s">
        <v>24</v>
      </c>
      <c r="B27" s="58" t="s">
        <v>70</v>
      </c>
      <c r="C27" s="88">
        <f>C31+C32+C33+C34+C35+C36+C37+C38+C39+C40+C41+C42+C43+C44+C45</f>
        <v>5365.3881799999999</v>
      </c>
      <c r="D27" s="88">
        <f>D31+D32+D33+D34+D35+D36+D37+D38+D39+D40+D41+D42+D43+D44+D45</f>
        <v>9985.6770099999994</v>
      </c>
      <c r="E27" s="89">
        <f>E31+E32+E33+E34+E35+E36+E37+E38+E39+E40+E41+E42+E43+E44+E45+E46</f>
        <v>24355.04335</v>
      </c>
      <c r="F27" s="88">
        <f t="shared" ref="F27:G27" si="7">F31+F32+F33+F34+F35+F36+F37+F38+F39+F40+F41+F42+F43+F44+F45</f>
        <v>3647.6680000000001</v>
      </c>
      <c r="G27" s="88">
        <f t="shared" si="7"/>
        <v>1986.4169999999999</v>
      </c>
      <c r="H27" s="88">
        <f>H31+H32+H33+H34+H35+H36+H37+H38+H39+H40+H41+H42+H43+H44+H45+H46</f>
        <v>45340.19354</v>
      </c>
    </row>
    <row r="28" spans="1:8" x14ac:dyDescent="0.3">
      <c r="A28" s="50" t="s">
        <v>8</v>
      </c>
      <c r="B28" s="57"/>
      <c r="C28" s="75"/>
      <c r="D28" s="75"/>
      <c r="E28" s="76"/>
      <c r="F28" s="75"/>
      <c r="G28" s="77"/>
      <c r="H28" s="75"/>
    </row>
    <row r="29" spans="1:8" x14ac:dyDescent="0.3">
      <c r="A29" s="78" t="s">
        <v>10</v>
      </c>
      <c r="B29" s="45"/>
      <c r="C29" s="75"/>
      <c r="D29" s="75"/>
      <c r="E29" s="76"/>
      <c r="F29" s="75"/>
      <c r="G29" s="79"/>
      <c r="H29" s="79"/>
    </row>
    <row r="30" spans="1:8" x14ac:dyDescent="0.3">
      <c r="A30" s="78" t="s">
        <v>12</v>
      </c>
      <c r="B30" s="45"/>
      <c r="C30" s="79"/>
      <c r="D30" s="79"/>
      <c r="E30" s="21"/>
      <c r="F30" s="79"/>
      <c r="G30" s="79"/>
      <c r="H30" s="79"/>
    </row>
    <row r="31" spans="1:8" x14ac:dyDescent="0.3">
      <c r="A31" s="78" t="s">
        <v>14</v>
      </c>
      <c r="B31" s="45" t="s">
        <v>25</v>
      </c>
      <c r="C31" s="79">
        <v>1250</v>
      </c>
      <c r="D31" s="79">
        <v>1250</v>
      </c>
      <c r="E31" s="20">
        <v>1250</v>
      </c>
      <c r="F31" s="87">
        <v>1250</v>
      </c>
      <c r="G31" s="87">
        <v>1250</v>
      </c>
      <c r="H31" s="87">
        <f t="shared" ref="H31:H43" si="8">C31+D31+E31+F31+G31</f>
        <v>6250</v>
      </c>
    </row>
    <row r="32" spans="1:8" x14ac:dyDescent="0.3">
      <c r="A32" s="78" t="s">
        <v>14</v>
      </c>
      <c r="B32" s="14" t="s">
        <v>26</v>
      </c>
      <c r="C32" s="79">
        <v>143.28</v>
      </c>
      <c r="D32" s="79">
        <v>209.99</v>
      </c>
      <c r="E32" s="20">
        <v>252</v>
      </c>
      <c r="F32" s="87">
        <v>252</v>
      </c>
      <c r="G32" s="87">
        <v>252</v>
      </c>
      <c r="H32" s="87">
        <f t="shared" si="8"/>
        <v>1109.27</v>
      </c>
    </row>
    <row r="33" spans="1:8" x14ac:dyDescent="0.3">
      <c r="A33" s="78" t="s">
        <v>14</v>
      </c>
      <c r="B33" s="14" t="s">
        <v>27</v>
      </c>
      <c r="C33" s="79">
        <v>2224.3238099999999</v>
      </c>
      <c r="D33" s="79">
        <v>0</v>
      </c>
      <c r="E33" s="20">
        <v>0</v>
      </c>
      <c r="F33" s="87">
        <v>0</v>
      </c>
      <c r="G33" s="87">
        <v>0</v>
      </c>
      <c r="H33" s="87">
        <f t="shared" si="8"/>
        <v>2224.3238099999999</v>
      </c>
    </row>
    <row r="34" spans="1:8" x14ac:dyDescent="0.3">
      <c r="A34" s="78" t="s">
        <v>14</v>
      </c>
      <c r="B34" s="14" t="s">
        <v>28</v>
      </c>
      <c r="C34" s="79">
        <v>0</v>
      </c>
      <c r="D34" s="79">
        <v>0</v>
      </c>
      <c r="E34" s="20">
        <v>0</v>
      </c>
      <c r="F34" s="87">
        <v>0</v>
      </c>
      <c r="G34" s="87">
        <v>0</v>
      </c>
      <c r="H34" s="87">
        <f t="shared" si="8"/>
        <v>0</v>
      </c>
    </row>
    <row r="35" spans="1:8" x14ac:dyDescent="0.3">
      <c r="A35" s="78" t="s">
        <v>14</v>
      </c>
      <c r="B35" s="14" t="s">
        <v>29</v>
      </c>
      <c r="C35" s="79">
        <v>0</v>
      </c>
      <c r="D35" s="79">
        <v>497.79302999999999</v>
      </c>
      <c r="E35" s="20">
        <v>500</v>
      </c>
      <c r="F35" s="87">
        <v>0</v>
      </c>
      <c r="G35" s="87">
        <v>0</v>
      </c>
      <c r="H35" s="87">
        <f t="shared" si="8"/>
        <v>997.79303000000004</v>
      </c>
    </row>
    <row r="36" spans="1:8" x14ac:dyDescent="0.3">
      <c r="A36" s="78" t="s">
        <v>14</v>
      </c>
      <c r="B36" s="14" t="s">
        <v>30</v>
      </c>
      <c r="C36" s="79">
        <v>0</v>
      </c>
      <c r="D36" s="79">
        <v>395.14933000000002</v>
      </c>
      <c r="E36" s="20">
        <v>0</v>
      </c>
      <c r="F36" s="87">
        <v>0</v>
      </c>
      <c r="G36" s="87">
        <v>0</v>
      </c>
      <c r="H36" s="87">
        <f t="shared" si="8"/>
        <v>395.14933000000002</v>
      </c>
    </row>
    <row r="37" spans="1:8" x14ac:dyDescent="0.3">
      <c r="A37" s="78" t="s">
        <v>14</v>
      </c>
      <c r="B37" s="14" t="s">
        <v>31</v>
      </c>
      <c r="C37" s="79">
        <v>1427.7843700000001</v>
      </c>
      <c r="D37" s="79">
        <v>2228.22372</v>
      </c>
      <c r="E37" s="20">
        <v>6135</v>
      </c>
      <c r="F37" s="87">
        <v>2145.6680000000001</v>
      </c>
      <c r="G37" s="87">
        <v>484.41699999999997</v>
      </c>
      <c r="H37" s="87">
        <f t="shared" si="8"/>
        <v>12421.093089999998</v>
      </c>
    </row>
    <row r="38" spans="1:8" x14ac:dyDescent="0.3">
      <c r="A38" s="78" t="s">
        <v>14</v>
      </c>
      <c r="B38" s="14" t="s">
        <v>32</v>
      </c>
      <c r="C38" s="79">
        <v>0</v>
      </c>
      <c r="D38" s="79">
        <v>0</v>
      </c>
      <c r="E38" s="20">
        <v>300</v>
      </c>
      <c r="F38" s="87">
        <v>0</v>
      </c>
      <c r="G38" s="87">
        <v>0</v>
      </c>
      <c r="H38" s="87">
        <f t="shared" si="8"/>
        <v>300</v>
      </c>
    </row>
    <row r="39" spans="1:8" x14ac:dyDescent="0.3">
      <c r="A39" s="78" t="s">
        <v>14</v>
      </c>
      <c r="B39" s="14" t="s">
        <v>33</v>
      </c>
      <c r="C39" s="79">
        <v>0</v>
      </c>
      <c r="D39" s="79">
        <v>200</v>
      </c>
      <c r="E39" s="20">
        <v>1000</v>
      </c>
      <c r="F39" s="87">
        <v>0</v>
      </c>
      <c r="G39" s="87">
        <v>0</v>
      </c>
      <c r="H39" s="87">
        <f t="shared" si="8"/>
        <v>1200</v>
      </c>
    </row>
    <row r="40" spans="1:8" x14ac:dyDescent="0.3">
      <c r="A40" s="78" t="s">
        <v>14</v>
      </c>
      <c r="B40" s="14" t="s">
        <v>34</v>
      </c>
      <c r="C40" s="79">
        <v>320</v>
      </c>
      <c r="D40" s="79">
        <v>2923.8911499999999</v>
      </c>
      <c r="E40" s="20">
        <v>3108.0433499999999</v>
      </c>
      <c r="F40" s="87">
        <v>0</v>
      </c>
      <c r="G40" s="87">
        <v>0</v>
      </c>
      <c r="H40" s="87">
        <f t="shared" si="8"/>
        <v>6351.9344999999994</v>
      </c>
    </row>
    <row r="41" spans="1:8" x14ac:dyDescent="0.3">
      <c r="A41" s="78" t="s">
        <v>14</v>
      </c>
      <c r="B41" s="14" t="s">
        <v>35</v>
      </c>
      <c r="C41" s="79">
        <v>0</v>
      </c>
      <c r="D41" s="79">
        <v>0</v>
      </c>
      <c r="E41" s="20">
        <v>350</v>
      </c>
      <c r="F41" s="87">
        <v>0</v>
      </c>
      <c r="G41" s="87">
        <v>0</v>
      </c>
      <c r="H41" s="87">
        <f t="shared" si="8"/>
        <v>350</v>
      </c>
    </row>
    <row r="42" spans="1:8" x14ac:dyDescent="0.3">
      <c r="A42" s="78" t="s">
        <v>14</v>
      </c>
      <c r="B42" s="14" t="s">
        <v>36</v>
      </c>
      <c r="C42" s="79">
        <v>0</v>
      </c>
      <c r="D42" s="79">
        <v>806.39822000000004</v>
      </c>
      <c r="E42" s="20">
        <v>0</v>
      </c>
      <c r="F42" s="87">
        <v>0</v>
      </c>
      <c r="G42" s="87">
        <v>0</v>
      </c>
      <c r="H42" s="87">
        <f t="shared" si="8"/>
        <v>806.39822000000004</v>
      </c>
    </row>
    <row r="43" spans="1:8" x14ac:dyDescent="0.3">
      <c r="A43" s="78" t="s">
        <v>14</v>
      </c>
      <c r="B43" s="14" t="s">
        <v>37</v>
      </c>
      <c r="C43" s="79">
        <v>0</v>
      </c>
      <c r="D43" s="79">
        <v>0</v>
      </c>
      <c r="E43" s="20">
        <v>0</v>
      </c>
      <c r="F43" s="87">
        <v>0</v>
      </c>
      <c r="G43" s="87">
        <v>0</v>
      </c>
      <c r="H43" s="87">
        <f t="shared" si="8"/>
        <v>0</v>
      </c>
    </row>
    <row r="44" spans="1:8" x14ac:dyDescent="0.3">
      <c r="A44" s="78" t="s">
        <v>14</v>
      </c>
      <c r="B44" s="14" t="s">
        <v>38</v>
      </c>
      <c r="C44" s="79">
        <v>0</v>
      </c>
      <c r="D44" s="79">
        <v>1474.2315599999999</v>
      </c>
      <c r="E44" s="20">
        <v>10500</v>
      </c>
      <c r="F44" s="87">
        <v>0</v>
      </c>
      <c r="G44" s="87">
        <v>0</v>
      </c>
      <c r="H44" s="87">
        <f>C44+D44+E44+F44+G44</f>
        <v>11974.23156</v>
      </c>
    </row>
    <row r="45" spans="1:8" x14ac:dyDescent="0.3">
      <c r="A45" s="78" t="s">
        <v>14</v>
      </c>
      <c r="B45" s="54" t="s">
        <v>69</v>
      </c>
      <c r="C45" s="79">
        <v>0</v>
      </c>
      <c r="D45" s="79">
        <v>0</v>
      </c>
      <c r="E45" s="20">
        <v>0</v>
      </c>
      <c r="F45" s="87">
        <v>0</v>
      </c>
      <c r="G45" s="87">
        <v>0</v>
      </c>
      <c r="H45" s="87">
        <f>C45+D45+E45+F45+G45</f>
        <v>0</v>
      </c>
    </row>
    <row r="46" spans="1:8" x14ac:dyDescent="0.3">
      <c r="A46" s="78" t="s">
        <v>14</v>
      </c>
      <c r="B46" s="54" t="s">
        <v>74</v>
      </c>
      <c r="C46" s="79">
        <v>0</v>
      </c>
      <c r="D46" s="79">
        <v>0</v>
      </c>
      <c r="E46" s="20">
        <v>960</v>
      </c>
      <c r="F46" s="87">
        <v>0</v>
      </c>
      <c r="G46" s="87">
        <v>0</v>
      </c>
      <c r="H46" s="87">
        <f>C46+D46+E46+F46+G46</f>
        <v>960</v>
      </c>
    </row>
    <row r="47" spans="1:8" ht="46.8" customHeight="1" x14ac:dyDescent="0.3">
      <c r="A47" s="50" t="s">
        <v>77</v>
      </c>
      <c r="B47" s="57" t="s">
        <v>9</v>
      </c>
      <c r="C47" s="90">
        <f>C49+C50+C51+C52+C53</f>
        <v>20663.552540000001</v>
      </c>
      <c r="D47" s="90">
        <f t="shared" ref="D47:G47" si="9">D49+D50+D51+D52+D53</f>
        <v>21993.97136</v>
      </c>
      <c r="E47" s="91">
        <f t="shared" si="9"/>
        <v>22584.786100000001</v>
      </c>
      <c r="F47" s="90">
        <f t="shared" si="9"/>
        <v>21294.8603</v>
      </c>
      <c r="G47" s="90">
        <f t="shared" si="9"/>
        <v>22033.337500000001</v>
      </c>
      <c r="H47" s="88">
        <f>C47+D47+E47+F47+G47</f>
        <v>108570.50779999999</v>
      </c>
    </row>
    <row r="48" spans="1:8" x14ac:dyDescent="0.3">
      <c r="A48" s="50" t="s">
        <v>8</v>
      </c>
      <c r="B48" s="57"/>
      <c r="C48" s="75"/>
      <c r="D48" s="72"/>
      <c r="E48" s="76"/>
      <c r="F48" s="75"/>
      <c r="G48" s="77"/>
      <c r="H48" s="79">
        <f t="shared" ref="H48:H50" si="10">C48+D48+E48+F48+G48</f>
        <v>0</v>
      </c>
    </row>
    <row r="49" spans="1:8" x14ac:dyDescent="0.3">
      <c r="A49" s="78" t="s">
        <v>10</v>
      </c>
      <c r="B49" s="45"/>
      <c r="C49" s="92">
        <v>0</v>
      </c>
      <c r="D49" s="92">
        <v>0</v>
      </c>
      <c r="E49" s="21">
        <v>0</v>
      </c>
      <c r="F49" s="92">
        <v>0</v>
      </c>
      <c r="G49" s="92">
        <v>0</v>
      </c>
      <c r="H49" s="79">
        <f t="shared" si="10"/>
        <v>0</v>
      </c>
    </row>
    <row r="50" spans="1:8" x14ac:dyDescent="0.3">
      <c r="A50" s="78" t="s">
        <v>12</v>
      </c>
      <c r="B50" s="45"/>
      <c r="C50" s="92">
        <v>0</v>
      </c>
      <c r="D50" s="92">
        <v>0</v>
      </c>
      <c r="E50" s="21">
        <v>0</v>
      </c>
      <c r="F50" s="92">
        <v>0</v>
      </c>
      <c r="G50" s="92">
        <v>0</v>
      </c>
      <c r="H50" s="79">
        <f t="shared" si="10"/>
        <v>0</v>
      </c>
    </row>
    <row r="51" spans="1:8" x14ac:dyDescent="0.3">
      <c r="A51" s="78" t="s">
        <v>14</v>
      </c>
      <c r="B51" s="47" t="s">
        <v>39</v>
      </c>
      <c r="C51" s="92">
        <v>2832.93</v>
      </c>
      <c r="D51" s="92">
        <v>2832.93</v>
      </c>
      <c r="E51" s="21">
        <v>2832.93</v>
      </c>
      <c r="F51" s="79">
        <v>2832.93</v>
      </c>
      <c r="G51" s="79">
        <v>2832.93</v>
      </c>
      <c r="H51" s="79">
        <f>SUM(C51:G51)</f>
        <v>14164.65</v>
      </c>
    </row>
    <row r="52" spans="1:8" x14ac:dyDescent="0.3">
      <c r="A52" s="78" t="s">
        <v>14</v>
      </c>
      <c r="B52" s="47" t="s">
        <v>40</v>
      </c>
      <c r="C52" s="92">
        <v>13139.40934</v>
      </c>
      <c r="D52" s="92">
        <v>15550.051670000001</v>
      </c>
      <c r="E52" s="21">
        <v>17751.856100000001</v>
      </c>
      <c r="F52" s="79">
        <v>18461.9303</v>
      </c>
      <c r="G52" s="79">
        <v>19200.407500000001</v>
      </c>
      <c r="H52" s="79">
        <f>C52+D52+E52+F52+G52</f>
        <v>84103.654910000012</v>
      </c>
    </row>
    <row r="53" spans="1:8" x14ac:dyDescent="0.3">
      <c r="A53" s="78" t="s">
        <v>14</v>
      </c>
      <c r="B53" s="47" t="s">
        <v>41</v>
      </c>
      <c r="C53" s="92">
        <v>4691.2132000000001</v>
      </c>
      <c r="D53" s="92">
        <v>3610.9896899999999</v>
      </c>
      <c r="E53" s="21">
        <v>2000</v>
      </c>
      <c r="F53" s="79">
        <v>0</v>
      </c>
      <c r="G53" s="79">
        <v>0</v>
      </c>
      <c r="H53" s="79">
        <f>C53+D53+E53+F53+G53</f>
        <v>10302.20289</v>
      </c>
    </row>
    <row r="54" spans="1:8" ht="59.4" customHeight="1" x14ac:dyDescent="0.3">
      <c r="A54" s="50" t="s">
        <v>73</v>
      </c>
      <c r="B54" s="57" t="s">
        <v>9</v>
      </c>
      <c r="C54" s="93">
        <f>C55+C56+C57</f>
        <v>0</v>
      </c>
      <c r="D54" s="93">
        <f t="shared" ref="D54:H54" si="11">D55+D56+D57</f>
        <v>102.6</v>
      </c>
      <c r="E54" s="94">
        <f t="shared" si="11"/>
        <v>105.4</v>
      </c>
      <c r="F54" s="93">
        <f t="shared" si="11"/>
        <v>105.4</v>
      </c>
      <c r="G54" s="93">
        <f t="shared" si="11"/>
        <v>105.4</v>
      </c>
      <c r="H54" s="93">
        <f t="shared" si="11"/>
        <v>418.79999999999995</v>
      </c>
    </row>
    <row r="55" spans="1:8" x14ac:dyDescent="0.3">
      <c r="A55" s="78" t="s">
        <v>10</v>
      </c>
      <c r="B55" s="45" t="s">
        <v>19</v>
      </c>
      <c r="C55" s="92">
        <v>0</v>
      </c>
      <c r="D55" s="92">
        <v>0</v>
      </c>
      <c r="E55" s="21">
        <v>0</v>
      </c>
      <c r="F55" s="79">
        <v>0</v>
      </c>
      <c r="G55" s="79">
        <v>0</v>
      </c>
      <c r="H55" s="71">
        <f t="shared" ref="H55:H57" si="12">C55+D55+E55+F55+G55</f>
        <v>0</v>
      </c>
    </row>
    <row r="56" spans="1:8" x14ac:dyDescent="0.3">
      <c r="A56" s="78" t="s">
        <v>12</v>
      </c>
      <c r="B56" s="45" t="s">
        <v>42</v>
      </c>
      <c r="C56" s="92">
        <v>0</v>
      </c>
      <c r="D56" s="92">
        <v>102.6</v>
      </c>
      <c r="E56" s="21">
        <v>105.4</v>
      </c>
      <c r="F56" s="79">
        <v>105.4</v>
      </c>
      <c r="G56" s="79">
        <v>105.4</v>
      </c>
      <c r="H56" s="71">
        <f t="shared" si="12"/>
        <v>418.79999999999995</v>
      </c>
    </row>
    <row r="57" spans="1:8" x14ac:dyDescent="0.3">
      <c r="A57" s="39" t="s">
        <v>14</v>
      </c>
      <c r="B57" s="2" t="s">
        <v>19</v>
      </c>
      <c r="C57" s="95">
        <v>0</v>
      </c>
      <c r="D57" s="95">
        <v>0</v>
      </c>
      <c r="E57" s="19">
        <v>0</v>
      </c>
      <c r="F57" s="71">
        <v>0</v>
      </c>
      <c r="G57" s="71">
        <v>0</v>
      </c>
      <c r="H57" s="71">
        <f t="shared" si="12"/>
        <v>0</v>
      </c>
    </row>
  </sheetData>
  <mergeCells count="5">
    <mergeCell ref="A2:H2"/>
    <mergeCell ref="A3:A4"/>
    <mergeCell ref="C3:H3"/>
    <mergeCell ref="B6:B7"/>
    <mergeCell ref="G1:H1"/>
  </mergeCells>
  <pageMargins left="0.5" right="0.53" top="1" bottom="0.52" header="0.5" footer="0.5"/>
  <pageSetup paperSize="9" scale="8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J10" sqref="J10"/>
    </sheetView>
  </sheetViews>
  <sheetFormatPr defaultRowHeight="14.4" x14ac:dyDescent="0.3"/>
  <cols>
    <col min="1" max="1" width="37.33203125" style="1" customWidth="1"/>
    <col min="2" max="2" width="21.44140625" customWidth="1"/>
    <col min="3" max="3" width="15.6640625" customWidth="1"/>
    <col min="4" max="4" width="16.109375" customWidth="1"/>
    <col min="5" max="5" width="13.44140625" customWidth="1"/>
    <col min="8" max="8" width="16.5546875" customWidth="1"/>
  </cols>
  <sheetData>
    <row r="1" spans="1:8" ht="46.2" customHeight="1" x14ac:dyDescent="0.3">
      <c r="A1" s="134" t="s">
        <v>45</v>
      </c>
      <c r="B1" s="134"/>
      <c r="C1" s="134"/>
      <c r="D1" s="134"/>
      <c r="E1" s="134"/>
      <c r="F1" s="134"/>
      <c r="G1" s="134"/>
      <c r="H1" s="134"/>
    </row>
    <row r="2" spans="1:8" ht="37.799999999999997" customHeight="1" x14ac:dyDescent="0.3">
      <c r="A2" s="135" t="s">
        <v>43</v>
      </c>
      <c r="B2" s="10" t="s">
        <v>44</v>
      </c>
      <c r="C2" s="136" t="s">
        <v>3</v>
      </c>
      <c r="D2" s="136"/>
      <c r="E2" s="136"/>
      <c r="F2" s="136"/>
      <c r="G2" s="136"/>
      <c r="H2" s="136"/>
    </row>
    <row r="3" spans="1:8" ht="15.6" x14ac:dyDescent="0.3">
      <c r="A3" s="135"/>
      <c r="B3" s="10" t="s">
        <v>2</v>
      </c>
      <c r="C3" s="10">
        <v>2024</v>
      </c>
      <c r="D3" s="10">
        <v>2025</v>
      </c>
      <c r="E3" s="26">
        <v>2026</v>
      </c>
      <c r="F3" s="10">
        <v>2027</v>
      </c>
      <c r="G3" s="10">
        <v>2028</v>
      </c>
      <c r="H3" s="10" t="s">
        <v>4</v>
      </c>
    </row>
    <row r="4" spans="1:8" x14ac:dyDescent="0.3">
      <c r="A4" s="110">
        <v>1</v>
      </c>
      <c r="B4" s="71">
        <v>2</v>
      </c>
      <c r="C4" s="71">
        <v>3</v>
      </c>
      <c r="D4" s="71">
        <v>4</v>
      </c>
      <c r="E4" s="19">
        <v>5</v>
      </c>
      <c r="F4" s="71">
        <v>6</v>
      </c>
      <c r="G4" s="71">
        <v>7</v>
      </c>
      <c r="H4" s="71">
        <v>8</v>
      </c>
    </row>
    <row r="5" spans="1:8" ht="70.8" customHeight="1" x14ac:dyDescent="0.3">
      <c r="A5" s="51" t="s">
        <v>18</v>
      </c>
      <c r="B5" s="79" t="s">
        <v>9</v>
      </c>
      <c r="C5" s="100">
        <f>C7+C8</f>
        <v>20118.660240000001</v>
      </c>
      <c r="D5" s="100">
        <f t="shared" ref="D5:G5" si="0">D7+D8</f>
        <v>17156.773639999999</v>
      </c>
      <c r="E5" s="101">
        <f>E7+E8+E9</f>
        <v>16485.486000000001</v>
      </c>
      <c r="F5" s="100">
        <f t="shared" si="0"/>
        <v>0</v>
      </c>
      <c r="G5" s="100">
        <f t="shared" si="0"/>
        <v>0</v>
      </c>
      <c r="H5" s="100">
        <f>H7+H8+H9</f>
        <v>53760.919879999994</v>
      </c>
    </row>
    <row r="6" spans="1:8" ht="15" x14ac:dyDescent="0.3">
      <c r="A6" s="39" t="s">
        <v>10</v>
      </c>
      <c r="B6" s="38"/>
      <c r="C6" s="102"/>
      <c r="D6" s="102"/>
      <c r="E6" s="103"/>
      <c r="F6" s="71"/>
      <c r="G6" s="71"/>
      <c r="H6" s="71"/>
    </row>
    <row r="7" spans="1:8" x14ac:dyDescent="0.3">
      <c r="A7" s="39" t="s">
        <v>12</v>
      </c>
      <c r="B7" s="2" t="s">
        <v>20</v>
      </c>
      <c r="C7" s="104">
        <f>C12</f>
        <v>19143</v>
      </c>
      <c r="D7" s="71">
        <v>16579.7</v>
      </c>
      <c r="E7" s="105">
        <v>0</v>
      </c>
      <c r="F7" s="71">
        <f t="shared" ref="F7:G8" si="1">F12</f>
        <v>0</v>
      </c>
      <c r="G7" s="71">
        <f t="shared" si="1"/>
        <v>0</v>
      </c>
      <c r="H7" s="104">
        <f>C7+D7+E7+F7+G7</f>
        <v>35722.699999999997</v>
      </c>
    </row>
    <row r="8" spans="1:8" x14ac:dyDescent="0.3">
      <c r="A8" s="39" t="s">
        <v>14</v>
      </c>
      <c r="B8" s="2" t="s">
        <v>21</v>
      </c>
      <c r="C8" s="71">
        <f>C13</f>
        <v>975.66024000000004</v>
      </c>
      <c r="D8" s="71">
        <v>577.07363999999995</v>
      </c>
      <c r="E8" s="19">
        <v>16.486000000000001</v>
      </c>
      <c r="F8" s="71">
        <f t="shared" si="1"/>
        <v>0</v>
      </c>
      <c r="G8" s="71">
        <f t="shared" si="1"/>
        <v>0</v>
      </c>
      <c r="H8" s="71">
        <f>C8+D8+E8+F8+G8</f>
        <v>1569.2198800000001</v>
      </c>
    </row>
    <row r="9" spans="1:8" x14ac:dyDescent="0.3">
      <c r="A9" s="39" t="s">
        <v>12</v>
      </c>
      <c r="B9" s="2" t="s">
        <v>21</v>
      </c>
      <c r="C9" s="106">
        <v>0</v>
      </c>
      <c r="D9" s="106">
        <v>0</v>
      </c>
      <c r="E9" s="107">
        <v>16469</v>
      </c>
      <c r="F9" s="106">
        <v>0</v>
      </c>
      <c r="G9" s="106">
        <v>0</v>
      </c>
      <c r="H9" s="71">
        <f>C9+D9+E9+F9+G9</f>
        <v>16469</v>
      </c>
    </row>
    <row r="10" spans="1:8" ht="94.8" customHeight="1" x14ac:dyDescent="0.3">
      <c r="A10" s="51" t="s">
        <v>78</v>
      </c>
      <c r="B10" s="97"/>
      <c r="C10" s="108">
        <f>C12+C13</f>
        <v>20118.660240000001</v>
      </c>
      <c r="D10" s="108">
        <f t="shared" ref="D10:G10" si="2">D12+D13</f>
        <v>17156.773639999999</v>
      </c>
      <c r="E10" s="109">
        <f>E12+E13+E14</f>
        <v>16485.486000000001</v>
      </c>
      <c r="F10" s="108">
        <f t="shared" si="2"/>
        <v>0</v>
      </c>
      <c r="G10" s="108">
        <f t="shared" si="2"/>
        <v>0</v>
      </c>
      <c r="H10" s="108">
        <f>H12+H13+H14</f>
        <v>53760.919879999994</v>
      </c>
    </row>
    <row r="11" spans="1:8" ht="15" x14ac:dyDescent="0.3">
      <c r="A11" s="39" t="s">
        <v>10</v>
      </c>
      <c r="B11" s="38" t="s">
        <v>19</v>
      </c>
      <c r="C11" s="71">
        <v>0</v>
      </c>
      <c r="D11" s="71">
        <v>0</v>
      </c>
      <c r="E11" s="19">
        <v>0</v>
      </c>
      <c r="F11" s="71">
        <v>0</v>
      </c>
      <c r="G11" s="71">
        <v>0</v>
      </c>
      <c r="H11" s="71">
        <v>0</v>
      </c>
    </row>
    <row r="12" spans="1:8" x14ac:dyDescent="0.3">
      <c r="A12" s="39" t="s">
        <v>12</v>
      </c>
      <c r="B12" s="2" t="s">
        <v>20</v>
      </c>
      <c r="C12" s="104">
        <v>19143</v>
      </c>
      <c r="D12" s="71">
        <v>16579.7</v>
      </c>
      <c r="E12" s="105">
        <v>0</v>
      </c>
      <c r="F12" s="71">
        <v>0</v>
      </c>
      <c r="G12" s="71">
        <v>0</v>
      </c>
      <c r="H12" s="104">
        <f>C12+D12+E12+F12+G12</f>
        <v>35722.699999999997</v>
      </c>
    </row>
    <row r="13" spans="1:8" x14ac:dyDescent="0.3">
      <c r="A13" s="39" t="s">
        <v>14</v>
      </c>
      <c r="B13" s="2" t="s">
        <v>21</v>
      </c>
      <c r="C13" s="71">
        <v>975.66024000000004</v>
      </c>
      <c r="D13" s="71">
        <v>577.07363999999995</v>
      </c>
      <c r="E13" s="19">
        <v>16.486000000000001</v>
      </c>
      <c r="F13" s="71">
        <v>0</v>
      </c>
      <c r="G13" s="71">
        <v>0</v>
      </c>
      <c r="H13" s="71">
        <f>C13+D13+E13+F13+G13</f>
        <v>1569.2198800000001</v>
      </c>
    </row>
    <row r="14" spans="1:8" x14ac:dyDescent="0.3">
      <c r="A14" s="39" t="s">
        <v>12</v>
      </c>
      <c r="B14" s="2" t="s">
        <v>21</v>
      </c>
      <c r="C14" s="71">
        <v>0</v>
      </c>
      <c r="D14" s="71">
        <v>0</v>
      </c>
      <c r="E14" s="105">
        <v>16469</v>
      </c>
      <c r="F14" s="71">
        <v>0</v>
      </c>
      <c r="G14" s="71">
        <v>0</v>
      </c>
      <c r="H14" s="71">
        <f>C14+D14+E14+F14+G14</f>
        <v>16469</v>
      </c>
    </row>
  </sheetData>
  <mergeCells count="3">
    <mergeCell ref="A1:H1"/>
    <mergeCell ref="A2:A3"/>
    <mergeCell ref="C2:H2"/>
  </mergeCells>
  <pageMargins left="0.5" right="0.53" top="1" bottom="0.52" header="0.5" footer="0.5"/>
  <pageSetup paperSize="9" scale="9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workbookViewId="0">
      <selection activeCell="F11" sqref="F11"/>
    </sheetView>
  </sheetViews>
  <sheetFormatPr defaultRowHeight="14.4" x14ac:dyDescent="0.3"/>
  <cols>
    <col min="1" max="1" width="28.33203125" style="1" customWidth="1"/>
    <col min="2" max="2" width="18" customWidth="1"/>
    <col min="3" max="4" width="12.44140625" bestFit="1" customWidth="1"/>
    <col min="5" max="5" width="11.5546875" customWidth="1"/>
    <col min="6" max="7" width="9.33203125" bestFit="1" customWidth="1"/>
    <col min="8" max="8" width="13.6640625" bestFit="1" customWidth="1"/>
  </cols>
  <sheetData>
    <row r="1" spans="1:8" x14ac:dyDescent="0.3">
      <c r="A1" s="5"/>
      <c r="B1" s="3"/>
      <c r="C1" s="3"/>
      <c r="D1" s="3"/>
      <c r="E1" s="3"/>
      <c r="F1" s="3"/>
      <c r="G1" s="3"/>
      <c r="H1" s="3"/>
    </row>
    <row r="2" spans="1:8" ht="49.5" customHeight="1" x14ac:dyDescent="0.3">
      <c r="A2" s="142" t="s">
        <v>48</v>
      </c>
      <c r="B2" s="142"/>
      <c r="C2" s="142"/>
      <c r="D2" s="142"/>
      <c r="E2" s="142"/>
      <c r="F2" s="142"/>
      <c r="G2" s="142"/>
      <c r="H2" s="142"/>
    </row>
    <row r="3" spans="1:8" ht="63.75" customHeight="1" x14ac:dyDescent="0.3">
      <c r="A3" s="137" t="s">
        <v>43</v>
      </c>
      <c r="B3" s="26" t="s">
        <v>44</v>
      </c>
      <c r="C3" s="139" t="s">
        <v>3</v>
      </c>
      <c r="D3" s="140"/>
      <c r="E3" s="140"/>
      <c r="F3" s="140"/>
      <c r="G3" s="140"/>
      <c r="H3" s="141"/>
    </row>
    <row r="4" spans="1:8" ht="15.6" x14ac:dyDescent="0.3">
      <c r="A4" s="138"/>
      <c r="B4" s="26" t="s">
        <v>2</v>
      </c>
      <c r="C4" s="26">
        <v>2024</v>
      </c>
      <c r="D4" s="26">
        <v>2025</v>
      </c>
      <c r="E4" s="26">
        <v>2026</v>
      </c>
      <c r="F4" s="26">
        <v>2027</v>
      </c>
      <c r="G4" s="26">
        <v>2028</v>
      </c>
      <c r="H4" s="26" t="s">
        <v>4</v>
      </c>
    </row>
    <row r="5" spans="1:8" ht="15.6" x14ac:dyDescent="0.3">
      <c r="A5" s="27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8</v>
      </c>
      <c r="H5" s="26">
        <v>9</v>
      </c>
    </row>
    <row r="6" spans="1:8" ht="135" x14ac:dyDescent="0.3">
      <c r="A6" s="12" t="s">
        <v>46</v>
      </c>
      <c r="B6" s="16" t="s">
        <v>9</v>
      </c>
      <c r="C6" s="29">
        <f>C7</f>
        <v>3924.5949000000001</v>
      </c>
      <c r="D6" s="29">
        <f>D7</f>
        <v>4926.9105600000003</v>
      </c>
      <c r="E6" s="29">
        <f t="shared" ref="E6:G6" si="0">E7</f>
        <v>609.29735000000005</v>
      </c>
      <c r="F6" s="29">
        <f t="shared" si="0"/>
        <v>0</v>
      </c>
      <c r="G6" s="29">
        <f t="shared" si="0"/>
        <v>0</v>
      </c>
      <c r="H6" s="29">
        <f>H7</f>
        <v>9460.802810000001</v>
      </c>
    </row>
    <row r="7" spans="1:8" ht="30" x14ac:dyDescent="0.3">
      <c r="A7" s="12" t="s">
        <v>14</v>
      </c>
      <c r="B7" s="14" t="s">
        <v>23</v>
      </c>
      <c r="C7" s="28">
        <f>C9</f>
        <v>3924.5949000000001</v>
      </c>
      <c r="D7" s="28">
        <v>4926.9105600000003</v>
      </c>
      <c r="E7" s="29">
        <v>609.29735000000005</v>
      </c>
      <c r="F7" s="28">
        <f t="shared" ref="F7:G7" si="1">F9</f>
        <v>0</v>
      </c>
      <c r="G7" s="28">
        <f t="shared" si="1"/>
        <v>0</v>
      </c>
      <c r="H7" s="28">
        <f>SUM(C7:G7)</f>
        <v>9460.802810000001</v>
      </c>
    </row>
    <row r="8" spans="1:8" ht="45" x14ac:dyDescent="0.3">
      <c r="A8" s="12" t="s">
        <v>47</v>
      </c>
      <c r="B8" s="14"/>
      <c r="C8" s="28"/>
      <c r="D8" s="28"/>
      <c r="E8" s="29"/>
      <c r="F8" s="28"/>
      <c r="G8" s="28"/>
      <c r="H8" s="28"/>
    </row>
    <row r="9" spans="1:8" ht="30" x14ac:dyDescent="0.3">
      <c r="A9" s="12" t="s">
        <v>14</v>
      </c>
      <c r="B9" s="14" t="s">
        <v>23</v>
      </c>
      <c r="C9" s="28">
        <v>3924.5949000000001</v>
      </c>
      <c r="D9" s="28">
        <v>4926.9105600000003</v>
      </c>
      <c r="E9" s="29">
        <v>609.29735000000005</v>
      </c>
      <c r="F9" s="28">
        <v>0</v>
      </c>
      <c r="G9" s="28">
        <v>0</v>
      </c>
      <c r="H9" s="29">
        <f>C9+D9+E9+F9+G9</f>
        <v>9460.802810000001</v>
      </c>
    </row>
    <row r="10" spans="1:8" x14ac:dyDescent="0.3">
      <c r="A10" s="4"/>
    </row>
    <row r="11" spans="1:8" x14ac:dyDescent="0.3">
      <c r="A11" s="4"/>
    </row>
  </sheetData>
  <mergeCells count="3">
    <mergeCell ref="A3:A4"/>
    <mergeCell ref="C3:H3"/>
    <mergeCell ref="A2:H2"/>
  </mergeCells>
  <pageMargins left="0.5" right="0.53" top="1" bottom="0.52" header="0.5" footer="0.5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topLeftCell="A25" zoomScale="80" zoomScaleNormal="100" zoomScaleSheetLayoutView="80" workbookViewId="0">
      <selection activeCell="A31" sqref="A31"/>
    </sheetView>
  </sheetViews>
  <sheetFormatPr defaultRowHeight="14.4" x14ac:dyDescent="0.3"/>
  <cols>
    <col min="1" max="1" width="53.109375" style="6" customWidth="1"/>
    <col min="2" max="2" width="19.6640625" style="7" customWidth="1"/>
    <col min="3" max="3" width="12.44140625" bestFit="1" customWidth="1"/>
    <col min="4" max="4" width="14.88671875" customWidth="1"/>
    <col min="5" max="5" width="13.77734375" customWidth="1"/>
    <col min="6" max="6" width="12.44140625" bestFit="1" customWidth="1"/>
    <col min="7" max="7" width="13.44140625" customWidth="1"/>
    <col min="8" max="8" width="23" customWidth="1"/>
    <col min="9" max="9" width="11.44140625" bestFit="1" customWidth="1"/>
  </cols>
  <sheetData>
    <row r="1" spans="1:9" ht="18" x14ac:dyDescent="0.3">
      <c r="A1" s="145" t="s">
        <v>67</v>
      </c>
      <c r="B1" s="146"/>
      <c r="C1" s="146"/>
      <c r="D1" s="146"/>
      <c r="E1" s="146"/>
      <c r="F1" s="146"/>
      <c r="G1" s="146"/>
      <c r="H1" s="146"/>
    </row>
    <row r="2" spans="1:9" ht="33" customHeight="1" x14ac:dyDescent="0.3">
      <c r="A2" s="121" t="s">
        <v>82</v>
      </c>
      <c r="B2" s="41" t="s">
        <v>44</v>
      </c>
      <c r="C2" s="150" t="s">
        <v>50</v>
      </c>
      <c r="D2" s="150"/>
      <c r="E2" s="150"/>
      <c r="F2" s="150"/>
      <c r="G2" s="150"/>
      <c r="H2" s="150"/>
    </row>
    <row r="3" spans="1:9" ht="26.25" customHeight="1" x14ac:dyDescent="0.3">
      <c r="A3" s="122" t="s">
        <v>49</v>
      </c>
      <c r="B3" s="41" t="s">
        <v>2</v>
      </c>
      <c r="C3" s="151" t="s">
        <v>51</v>
      </c>
      <c r="D3" s="151"/>
      <c r="E3" s="151"/>
      <c r="F3" s="151"/>
      <c r="G3" s="151"/>
      <c r="H3" s="151"/>
    </row>
    <row r="4" spans="1:9" ht="15.6" x14ac:dyDescent="0.3">
      <c r="A4" s="111"/>
      <c r="B4" s="31"/>
      <c r="C4" s="32">
        <v>2024</v>
      </c>
      <c r="D4" s="30">
        <v>2025</v>
      </c>
      <c r="E4" s="30">
        <v>2026</v>
      </c>
      <c r="F4" s="112">
        <v>2027</v>
      </c>
      <c r="G4" s="112">
        <v>2028</v>
      </c>
      <c r="H4" s="112" t="s">
        <v>4</v>
      </c>
    </row>
    <row r="5" spans="1:9" ht="15.6" x14ac:dyDescent="0.3">
      <c r="A5" s="113">
        <v>1</v>
      </c>
      <c r="B5" s="33">
        <v>2</v>
      </c>
      <c r="C5" s="32">
        <v>3</v>
      </c>
      <c r="D5" s="30">
        <v>4</v>
      </c>
      <c r="E5" s="30">
        <v>5</v>
      </c>
      <c r="F5" s="112">
        <v>6</v>
      </c>
      <c r="G5" s="112">
        <v>7</v>
      </c>
      <c r="H5" s="112">
        <v>8</v>
      </c>
    </row>
    <row r="6" spans="1:9" ht="32.4" x14ac:dyDescent="0.3">
      <c r="A6" s="114" t="s">
        <v>81</v>
      </c>
      <c r="B6" s="118"/>
      <c r="C6" s="119">
        <f>C34+C7</f>
        <v>5365.3881799999999</v>
      </c>
      <c r="D6" s="119">
        <f t="shared" ref="D6:F6" si="0">D34+D7</f>
        <v>9985.6770099999994</v>
      </c>
      <c r="E6" s="119">
        <f>E34+E7</f>
        <v>24355.04335</v>
      </c>
      <c r="F6" s="115">
        <f t="shared" si="0"/>
        <v>3647.6680000000001</v>
      </c>
      <c r="G6" s="115">
        <f>G34+G7</f>
        <v>1986.4169999999999</v>
      </c>
      <c r="H6" s="96">
        <f>H34+H7</f>
        <v>45340.19354</v>
      </c>
    </row>
    <row r="7" spans="1:9" ht="57.6" customHeight="1" x14ac:dyDescent="0.3">
      <c r="A7" s="55" t="s">
        <v>79</v>
      </c>
      <c r="B7" s="118"/>
      <c r="C7" s="99">
        <f>C8</f>
        <v>3937.6038099999996</v>
      </c>
      <c r="D7" s="99">
        <f t="shared" ref="D7:H7" si="1">D8</f>
        <v>5476.8235099999993</v>
      </c>
      <c r="E7" s="99">
        <f t="shared" si="1"/>
        <v>7720.0433499999999</v>
      </c>
      <c r="F7" s="98">
        <f t="shared" si="1"/>
        <v>1502</v>
      </c>
      <c r="G7" s="116">
        <f t="shared" si="1"/>
        <v>1502</v>
      </c>
      <c r="H7" s="98">
        <f t="shared" si="1"/>
        <v>20138.470669999999</v>
      </c>
    </row>
    <row r="8" spans="1:9" ht="16.8" customHeight="1" x14ac:dyDescent="0.3">
      <c r="A8" s="46" t="s">
        <v>14</v>
      </c>
      <c r="B8" s="33"/>
      <c r="C8" s="99">
        <f>C11+C13+C15+C17+C19+C21+C23+C25+C27+C29+C31+C33</f>
        <v>3937.6038099999996</v>
      </c>
      <c r="D8" s="99">
        <f t="shared" ref="D8:G8" si="2">D11+D13+D15+D17+D19+D21+D23+D25+D27+D29+D31+D33</f>
        <v>5476.8235099999993</v>
      </c>
      <c r="E8" s="99">
        <f>E11+E13+E15+E17+E19+E21+E23+E25+E27+E29+E31+E33</f>
        <v>7720.0433499999999</v>
      </c>
      <c r="F8" s="98">
        <f t="shared" si="2"/>
        <v>1502</v>
      </c>
      <c r="G8" s="98">
        <f t="shared" si="2"/>
        <v>1502</v>
      </c>
      <c r="H8" s="49">
        <f>C8+D8+E8+F8+G8</f>
        <v>20138.470669999999</v>
      </c>
      <c r="I8" s="8"/>
    </row>
    <row r="9" spans="1:9" ht="14.4" customHeight="1" x14ac:dyDescent="0.3">
      <c r="A9" s="55" t="s">
        <v>52</v>
      </c>
      <c r="B9" s="25"/>
      <c r="C9" s="149"/>
      <c r="D9" s="149"/>
      <c r="E9" s="149"/>
      <c r="F9" s="143"/>
      <c r="G9" s="147"/>
      <c r="H9" s="144"/>
    </row>
    <row r="10" spans="1:9" x14ac:dyDescent="0.3">
      <c r="A10" s="55" t="s">
        <v>8</v>
      </c>
      <c r="B10" s="34"/>
      <c r="C10" s="149"/>
      <c r="D10" s="149"/>
      <c r="E10" s="149"/>
      <c r="F10" s="143"/>
      <c r="G10" s="148"/>
      <c r="H10" s="144"/>
    </row>
    <row r="11" spans="1:9" x14ac:dyDescent="0.3">
      <c r="A11" s="46" t="s">
        <v>14</v>
      </c>
      <c r="B11" s="18" t="s">
        <v>25</v>
      </c>
      <c r="C11" s="17">
        <v>1250</v>
      </c>
      <c r="D11" s="15">
        <v>1250</v>
      </c>
      <c r="E11" s="15">
        <v>1250</v>
      </c>
      <c r="F11" s="48">
        <v>1250</v>
      </c>
      <c r="G11" s="48">
        <v>1250</v>
      </c>
      <c r="H11" s="48">
        <f>C11+D11+E11+F11+G11</f>
        <v>6250</v>
      </c>
    </row>
    <row r="12" spans="1:9" ht="27.6" x14ac:dyDescent="0.3">
      <c r="A12" s="55" t="s">
        <v>53</v>
      </c>
      <c r="B12" s="18"/>
      <c r="C12" s="24"/>
      <c r="D12" s="15"/>
      <c r="E12" s="15"/>
      <c r="F12" s="48"/>
      <c r="G12" s="48"/>
      <c r="H12" s="48"/>
    </row>
    <row r="13" spans="1:9" x14ac:dyDescent="0.3">
      <c r="A13" s="46" t="s">
        <v>14</v>
      </c>
      <c r="B13" s="18" t="s">
        <v>54</v>
      </c>
      <c r="C13" s="33">
        <v>143.28</v>
      </c>
      <c r="D13" s="15">
        <v>209.99</v>
      </c>
      <c r="E13" s="15">
        <v>252</v>
      </c>
      <c r="F13" s="48">
        <v>252</v>
      </c>
      <c r="G13" s="48">
        <v>252</v>
      </c>
      <c r="H13" s="48">
        <f>C13+D13+E13+F13+G13</f>
        <v>1109.27</v>
      </c>
    </row>
    <row r="14" spans="1:9" ht="27.6" x14ac:dyDescent="0.3">
      <c r="A14" s="55" t="s">
        <v>55</v>
      </c>
      <c r="B14" s="18"/>
      <c r="C14" s="26"/>
      <c r="D14" s="26"/>
      <c r="E14" s="26"/>
      <c r="F14" s="10"/>
      <c r="G14" s="10"/>
      <c r="H14" s="11"/>
    </row>
    <row r="15" spans="1:9" x14ac:dyDescent="0.3">
      <c r="A15" s="46" t="s">
        <v>14</v>
      </c>
      <c r="B15" s="18" t="s">
        <v>27</v>
      </c>
      <c r="C15" s="33">
        <v>2224.3238099999999</v>
      </c>
      <c r="D15" s="33">
        <v>0</v>
      </c>
      <c r="E15" s="33">
        <v>0</v>
      </c>
      <c r="F15" s="41">
        <v>0</v>
      </c>
      <c r="G15" s="41">
        <v>0</v>
      </c>
      <c r="H15" s="41">
        <v>2224.3238099999999</v>
      </c>
    </row>
    <row r="16" spans="1:9" ht="30.6" customHeight="1" x14ac:dyDescent="0.3">
      <c r="A16" s="55" t="s">
        <v>56</v>
      </c>
      <c r="B16" s="18"/>
      <c r="C16" s="26"/>
      <c r="D16" s="30"/>
      <c r="E16" s="30"/>
      <c r="F16" s="112"/>
      <c r="G16" s="112"/>
      <c r="H16" s="41"/>
    </row>
    <row r="17" spans="1:8" x14ac:dyDescent="0.3">
      <c r="A17" s="46" t="s">
        <v>14</v>
      </c>
      <c r="B17" s="18" t="s">
        <v>28</v>
      </c>
      <c r="C17" s="33">
        <v>0</v>
      </c>
      <c r="D17" s="33">
        <v>0</v>
      </c>
      <c r="E17" s="33">
        <v>0</v>
      </c>
      <c r="F17" s="41">
        <v>0</v>
      </c>
      <c r="G17" s="41">
        <v>0</v>
      </c>
      <c r="H17" s="41">
        <f>C17+D17+E17+F17+G17</f>
        <v>0</v>
      </c>
    </row>
    <row r="18" spans="1:8" ht="27.6" x14ac:dyDescent="0.3">
      <c r="A18" s="55" t="s">
        <v>57</v>
      </c>
      <c r="B18" s="18"/>
      <c r="C18" s="26"/>
      <c r="D18" s="30"/>
      <c r="E18" s="30"/>
      <c r="F18" s="112"/>
      <c r="G18" s="112"/>
      <c r="H18" s="41"/>
    </row>
    <row r="19" spans="1:8" x14ac:dyDescent="0.3">
      <c r="A19" s="46" t="s">
        <v>14</v>
      </c>
      <c r="B19" s="18" t="s">
        <v>30</v>
      </c>
      <c r="C19" s="33">
        <v>0</v>
      </c>
      <c r="D19" s="33">
        <v>395.14933000000002</v>
      </c>
      <c r="E19" s="33">
        <v>0</v>
      </c>
      <c r="F19" s="41">
        <v>0</v>
      </c>
      <c r="G19" s="41">
        <v>0</v>
      </c>
      <c r="H19" s="41">
        <f>SUM(C19:G19)</f>
        <v>395.14933000000002</v>
      </c>
    </row>
    <row r="20" spans="1:8" ht="69" x14ac:dyDescent="0.3">
      <c r="A20" s="55" t="s">
        <v>58</v>
      </c>
      <c r="B20" s="18"/>
      <c r="C20" s="26"/>
      <c r="D20" s="30"/>
      <c r="E20" s="30"/>
      <c r="F20" s="112"/>
      <c r="G20" s="112"/>
      <c r="H20" s="41"/>
    </row>
    <row r="21" spans="1:8" x14ac:dyDescent="0.3">
      <c r="A21" s="46" t="s">
        <v>14</v>
      </c>
      <c r="B21" s="18" t="s">
        <v>33</v>
      </c>
      <c r="C21" s="33">
        <v>0</v>
      </c>
      <c r="D21" s="15">
        <v>200</v>
      </c>
      <c r="E21" s="15">
        <v>1000</v>
      </c>
      <c r="F21" s="48">
        <v>0</v>
      </c>
      <c r="G21" s="48">
        <v>0</v>
      </c>
      <c r="H21" s="48">
        <f>C21+D21+E21+F21+G21</f>
        <v>1200</v>
      </c>
    </row>
    <row r="22" spans="1:8" ht="82.8" customHeight="1" x14ac:dyDescent="0.3">
      <c r="A22" s="55" t="s">
        <v>59</v>
      </c>
      <c r="B22" s="18"/>
      <c r="C22" s="26"/>
      <c r="D22" s="30"/>
      <c r="E22" s="30"/>
      <c r="F22" s="112"/>
      <c r="G22" s="112"/>
      <c r="H22" s="41"/>
    </row>
    <row r="23" spans="1:8" x14ac:dyDescent="0.3">
      <c r="A23" s="46" t="s">
        <v>14</v>
      </c>
      <c r="B23" s="18" t="s">
        <v>34</v>
      </c>
      <c r="C23" s="33">
        <v>320</v>
      </c>
      <c r="D23" s="33">
        <v>2923.8911499999999</v>
      </c>
      <c r="E23" s="33">
        <v>3108.0433499999999</v>
      </c>
      <c r="F23" s="41">
        <v>0</v>
      </c>
      <c r="G23" s="41">
        <v>0</v>
      </c>
      <c r="H23" s="41">
        <f>C23+D23+E23+F23+G23</f>
        <v>6351.9344999999994</v>
      </c>
    </row>
    <row r="24" spans="1:8" ht="27.6" x14ac:dyDescent="0.3">
      <c r="A24" s="55" t="s">
        <v>60</v>
      </c>
      <c r="B24" s="18"/>
      <c r="C24" s="120"/>
      <c r="D24" s="60"/>
      <c r="E24" s="60"/>
      <c r="F24" s="59"/>
      <c r="G24" s="59"/>
      <c r="H24" s="44"/>
    </row>
    <row r="25" spans="1:8" x14ac:dyDescent="0.3">
      <c r="A25" s="46" t="s">
        <v>14</v>
      </c>
      <c r="B25" s="18" t="s">
        <v>61</v>
      </c>
      <c r="C25" s="33">
        <v>0</v>
      </c>
      <c r="D25" s="33">
        <v>497.79302999999999</v>
      </c>
      <c r="E25" s="15">
        <v>500</v>
      </c>
      <c r="F25" s="41">
        <v>0</v>
      </c>
      <c r="G25" s="41">
        <v>0</v>
      </c>
      <c r="H25" s="41">
        <f>C25+D25+E25+F25+G25</f>
        <v>997.79303000000004</v>
      </c>
    </row>
    <row r="26" spans="1:8" ht="27.6" x14ac:dyDescent="0.3">
      <c r="A26" s="55" t="s">
        <v>62</v>
      </c>
      <c r="B26" s="18"/>
      <c r="C26" s="35"/>
      <c r="D26" s="35"/>
      <c r="E26" s="36"/>
      <c r="F26" s="117"/>
      <c r="G26" s="117"/>
      <c r="H26" s="41"/>
    </row>
    <row r="27" spans="1:8" x14ac:dyDescent="0.3">
      <c r="A27" s="46" t="s">
        <v>14</v>
      </c>
      <c r="B27" s="18" t="s">
        <v>35</v>
      </c>
      <c r="C27" s="33">
        <v>0</v>
      </c>
      <c r="D27" s="33">
        <v>0</v>
      </c>
      <c r="E27" s="15">
        <v>350</v>
      </c>
      <c r="F27" s="41">
        <v>0</v>
      </c>
      <c r="G27" s="41">
        <v>0</v>
      </c>
      <c r="H27" s="48">
        <f>C27+D27+E27+F27+G27</f>
        <v>350</v>
      </c>
    </row>
    <row r="28" spans="1:8" ht="41.4" x14ac:dyDescent="0.3">
      <c r="A28" s="55" t="s">
        <v>75</v>
      </c>
      <c r="B28" s="18"/>
      <c r="C28" s="24"/>
      <c r="D28" s="33"/>
      <c r="E28" s="15"/>
      <c r="F28" s="41"/>
      <c r="G28" s="41"/>
      <c r="H28" s="48"/>
    </row>
    <row r="29" spans="1:8" x14ac:dyDescent="0.3">
      <c r="A29" s="46" t="s">
        <v>14</v>
      </c>
      <c r="B29" s="18" t="s">
        <v>32</v>
      </c>
      <c r="C29" s="33">
        <v>0</v>
      </c>
      <c r="D29" s="33">
        <v>0</v>
      </c>
      <c r="E29" s="15">
        <v>300</v>
      </c>
      <c r="F29" s="41">
        <v>0</v>
      </c>
      <c r="G29" s="41">
        <v>0</v>
      </c>
      <c r="H29" s="48">
        <f>C29+D29+E29+F29+G29</f>
        <v>300</v>
      </c>
    </row>
    <row r="30" spans="1:8" ht="27.6" x14ac:dyDescent="0.3">
      <c r="A30" s="55" t="s">
        <v>80</v>
      </c>
      <c r="B30" s="18"/>
      <c r="C30" s="18"/>
      <c r="D30" s="13"/>
      <c r="E30" s="13"/>
      <c r="F30" s="40"/>
      <c r="G30" s="40"/>
      <c r="H30" s="41"/>
    </row>
    <row r="31" spans="1:8" x14ac:dyDescent="0.3">
      <c r="A31" s="46" t="s">
        <v>14</v>
      </c>
      <c r="B31" s="18" t="s">
        <v>37</v>
      </c>
      <c r="C31" s="33">
        <v>0</v>
      </c>
      <c r="D31" s="33">
        <v>0</v>
      </c>
      <c r="E31" s="33">
        <v>0</v>
      </c>
      <c r="F31" s="41">
        <v>0</v>
      </c>
      <c r="G31" s="41">
        <v>0</v>
      </c>
      <c r="H31" s="41">
        <f>C31+D31+E31+F31+G31</f>
        <v>0</v>
      </c>
    </row>
    <row r="32" spans="1:8" x14ac:dyDescent="0.3">
      <c r="A32" s="55" t="s">
        <v>76</v>
      </c>
      <c r="B32" s="18"/>
      <c r="C32" s="33"/>
      <c r="D32" s="33"/>
      <c r="E32" s="33"/>
      <c r="F32" s="41"/>
      <c r="G32" s="41"/>
      <c r="H32" s="41"/>
    </row>
    <row r="33" spans="1:11" x14ac:dyDescent="0.3">
      <c r="A33" s="46" t="s">
        <v>14</v>
      </c>
      <c r="B33" s="18" t="s">
        <v>74</v>
      </c>
      <c r="C33" s="33">
        <v>0</v>
      </c>
      <c r="D33" s="33">
        <v>0</v>
      </c>
      <c r="E33" s="123">
        <v>960</v>
      </c>
      <c r="F33" s="124">
        <v>0</v>
      </c>
      <c r="G33" s="124">
        <v>0</v>
      </c>
      <c r="H33" s="124">
        <f>C33+D33+E33+F33+G33</f>
        <v>960</v>
      </c>
    </row>
    <row r="34" spans="1:11" ht="27.6" x14ac:dyDescent="0.3">
      <c r="A34" s="55" t="s">
        <v>63</v>
      </c>
      <c r="B34" s="120"/>
      <c r="C34" s="53">
        <f>C35</f>
        <v>1427.7843700000001</v>
      </c>
      <c r="D34" s="53">
        <f t="shared" ref="D34:H34" si="3">D35</f>
        <v>4508.8535000000002</v>
      </c>
      <c r="E34" s="53">
        <f t="shared" si="3"/>
        <v>16635</v>
      </c>
      <c r="F34" s="49">
        <f t="shared" si="3"/>
        <v>2145.6680000000001</v>
      </c>
      <c r="G34" s="49">
        <f t="shared" si="3"/>
        <v>484.41699999999997</v>
      </c>
      <c r="H34" s="49">
        <f t="shared" si="3"/>
        <v>25201.722870000001</v>
      </c>
      <c r="I34" s="8"/>
    </row>
    <row r="35" spans="1:11" x14ac:dyDescent="0.3">
      <c r="A35" s="46" t="s">
        <v>14</v>
      </c>
      <c r="B35" s="18"/>
      <c r="C35" s="15">
        <f>C37+C39+C41</f>
        <v>1427.7843700000001</v>
      </c>
      <c r="D35" s="15">
        <f t="shared" ref="D35:F35" si="4">D37+D39+D41</f>
        <v>4508.8535000000002</v>
      </c>
      <c r="E35" s="15">
        <f t="shared" si="4"/>
        <v>16635</v>
      </c>
      <c r="F35" s="48">
        <f t="shared" si="4"/>
        <v>2145.6680000000001</v>
      </c>
      <c r="G35" s="48">
        <f>SUM(G37:G41)</f>
        <v>484.41699999999997</v>
      </c>
      <c r="H35" s="41">
        <f>C35+D35+E35+F35+G35</f>
        <v>25201.722870000001</v>
      </c>
    </row>
    <row r="36" spans="1:11" ht="27.6" x14ac:dyDescent="0.3">
      <c r="A36" s="55" t="s">
        <v>64</v>
      </c>
      <c r="B36" s="18"/>
      <c r="C36" s="26"/>
      <c r="D36" s="30"/>
      <c r="E36" s="30"/>
      <c r="F36" s="112"/>
      <c r="G36" s="112"/>
      <c r="H36" s="41"/>
    </row>
    <row r="37" spans="1:11" x14ac:dyDescent="0.3">
      <c r="A37" s="46" t="s">
        <v>14</v>
      </c>
      <c r="B37" s="18" t="s">
        <v>65</v>
      </c>
      <c r="C37" s="15">
        <v>1427.7843700000001</v>
      </c>
      <c r="D37" s="15">
        <v>2228.22372</v>
      </c>
      <c r="E37" s="125">
        <v>6135</v>
      </c>
      <c r="F37" s="42">
        <v>2145.6680000000001</v>
      </c>
      <c r="G37" s="42">
        <v>484.41699999999997</v>
      </c>
      <c r="H37" s="48">
        <f>C37+D37+E37+F37+G37</f>
        <v>12421.093089999998</v>
      </c>
    </row>
    <row r="38" spans="1:11" ht="27.6" x14ac:dyDescent="0.3">
      <c r="A38" s="55" t="s">
        <v>66</v>
      </c>
      <c r="B38" s="120"/>
      <c r="C38" s="33"/>
      <c r="D38" s="33"/>
      <c r="E38" s="123"/>
      <c r="F38" s="41"/>
      <c r="G38" s="41"/>
      <c r="H38" s="41"/>
    </row>
    <row r="39" spans="1:11" x14ac:dyDescent="0.3">
      <c r="A39" s="46" t="s">
        <v>14</v>
      </c>
      <c r="B39" s="18" t="s">
        <v>36</v>
      </c>
      <c r="C39" s="33">
        <v>0</v>
      </c>
      <c r="D39" s="15">
        <v>806.39822000000004</v>
      </c>
      <c r="E39" s="123">
        <v>0</v>
      </c>
      <c r="F39" s="41">
        <v>0</v>
      </c>
      <c r="G39" s="41">
        <v>0</v>
      </c>
      <c r="H39" s="41">
        <f>C39+D39+E39+F39+G39</f>
        <v>806.39822000000004</v>
      </c>
    </row>
    <row r="40" spans="1:11" ht="55.2" x14ac:dyDescent="0.3">
      <c r="A40" s="127" t="s">
        <v>83</v>
      </c>
      <c r="B40" s="18"/>
      <c r="C40" s="35"/>
      <c r="D40" s="35"/>
      <c r="E40" s="126"/>
      <c r="F40" s="117"/>
      <c r="G40" s="117"/>
      <c r="H40" s="41"/>
      <c r="K40" t="s">
        <v>68</v>
      </c>
    </row>
    <row r="41" spans="1:11" x14ac:dyDescent="0.3">
      <c r="A41" s="55" t="s">
        <v>14</v>
      </c>
      <c r="B41" s="18" t="s">
        <v>38</v>
      </c>
      <c r="C41" s="33">
        <v>0</v>
      </c>
      <c r="D41" s="15">
        <v>1474.2315599999999</v>
      </c>
      <c r="E41" s="125">
        <v>10500</v>
      </c>
      <c r="F41" s="42">
        <v>0</v>
      </c>
      <c r="G41" s="42">
        <v>0</v>
      </c>
      <c r="H41" s="48">
        <f>C41+D41+E41+G3+F41+G41</f>
        <v>11974.23156</v>
      </c>
    </row>
  </sheetData>
  <mergeCells count="9">
    <mergeCell ref="F9:F10"/>
    <mergeCell ref="H9:H10"/>
    <mergeCell ref="A1:H1"/>
    <mergeCell ref="G9:G10"/>
    <mergeCell ref="C9:C10"/>
    <mergeCell ref="D9:D10"/>
    <mergeCell ref="E9:E10"/>
    <mergeCell ref="C2:H2"/>
    <mergeCell ref="C3:H3"/>
  </mergeCells>
  <pageMargins left="0.5" right="0.53" top="1" bottom="0.52" header="0.5" footer="0.5"/>
  <pageSetup paperSize="9" scale="8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финанс. обесп. прогр.</vt:lpstr>
      <vt:lpstr>фин. обесп. благоудвор</vt:lpstr>
      <vt:lpstr>фин. обесп.комфорт. муниц.</vt:lpstr>
      <vt:lpstr>фин.обесп. мер. рем.,сод</vt:lpstr>
      <vt:lpstr>'фин.обесп. мер. рем.,сод'!Область_печати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2026-05-28T06:58:22Z</dcterms:modified>
</cp:coreProperties>
</file>