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8"/>
  </bookViews>
  <sheets>
    <sheet name="прил.2" sheetId="1" r:id="rId1"/>
    <sheet name="прил.3" sheetId="2" r:id="rId2"/>
    <sheet name="прил.5" sheetId="3" r:id="rId3"/>
    <sheet name="прил.6" sheetId="4" r:id="rId4"/>
    <sheet name="прил.7" sheetId="5" r:id="rId5"/>
    <sheet name="прил.8" sheetId="6" r:id="rId6"/>
    <sheet name="прил.9" sheetId="7" r:id="rId7"/>
    <sheet name="прил10" sheetId="8" r:id="rId8"/>
    <sheet name="прил.11" sheetId="9" r:id="rId9"/>
  </sheets>
  <definedNames>
    <definedName name="_xlnm.Print_Area" localSheetId="8">'прил.11'!$A$1:$J$71</definedName>
    <definedName name="_xlnm.Print_Area" localSheetId="0">'прил.2'!$A$1:$K$83</definedName>
    <definedName name="_xlnm.Print_Area" localSheetId="1">'прил.3'!$A$1:$M$101</definedName>
    <definedName name="_xlnm.Print_Area" localSheetId="2">'прил.5'!$A$1:$L$240</definedName>
    <definedName name="_xlnm.Print_Area" localSheetId="3">'прил.6'!$A$1:$L$68</definedName>
    <definedName name="_xlnm.Print_Area" localSheetId="4">'прил.7'!$A$1:$M$74</definedName>
    <definedName name="_xlnm.Print_Area" localSheetId="6">'прил.9'!$A$1:$L$165</definedName>
    <definedName name="_xlnm.Print_Area" localSheetId="7">'прил10'!$A$1:$P$43</definedName>
  </definedNames>
  <calcPr fullCalcOnLoad="1"/>
</workbook>
</file>

<file path=xl/sharedStrings.xml><?xml version="1.0" encoding="utf-8"?>
<sst xmlns="http://schemas.openxmlformats.org/spreadsheetml/2006/main" count="1763" uniqueCount="721">
  <si>
    <t>Устройство тротуара и перенос пешеходного перехода в 1квартале у дома № 16 на территории ЗАТО г.Радужный Владимирской области</t>
  </si>
  <si>
    <t>2.4.7.3</t>
  </si>
  <si>
    <t>Устройство тротуара и переноса пешеходного перехода в 1квартале у магазина "Былина" на территории ЗАТО г.Радужный Владимирской области</t>
  </si>
  <si>
    <t>2.4.8</t>
  </si>
  <si>
    <t>Текущий ремонт участка торговой площади, прилегающей к кольцевой автомобильной дороги в 1квартале на территории ЗАТО г. Радужный Владимирской области</t>
  </si>
  <si>
    <t>И. В. Лушникова, 3 42 95</t>
  </si>
  <si>
    <r>
      <rPr>
        <sz val="10"/>
        <color indexed="8"/>
        <rFont val="Times New Roman"/>
        <family val="1"/>
      </rPr>
      <t>Цель:</t>
    </r>
    <r>
      <rPr>
        <sz val="10"/>
        <rFont val="Times New Roman"/>
        <family val="1"/>
      </rPr>
      <t xml:space="preserve"> Повышение качества и комфорта городской среды на территории ЗАТО г.РадужныйВладимирской области</t>
    </r>
  </si>
  <si>
    <t>1.3.6.</t>
  </si>
  <si>
    <t>1 квартал, дом 14, г. Радужный</t>
  </si>
  <si>
    <t>1.3.6.1</t>
  </si>
  <si>
    <t>1.3.6.2.</t>
  </si>
  <si>
    <t xml:space="preserve">3 квартал, дом № 6, г. Радужный </t>
  </si>
  <si>
    <t>Установка контейнерных площадок и приобретение мусорных контейнеров для ТБО у многоквартирных домов на территории ЗАТО г.Радужный Владимирской области</t>
  </si>
  <si>
    <t>Количество благоустроенных дворовых территорий  6;                                          Доля благоустроенных дворовых  территорий от общего количества дворовых территорий 8%</t>
  </si>
  <si>
    <t>1.2.1.</t>
  </si>
  <si>
    <t xml:space="preserve">1 квартал, дом № 15 г. Радужный </t>
  </si>
  <si>
    <t xml:space="preserve">в том числе </t>
  </si>
  <si>
    <t>1.2.1.1</t>
  </si>
  <si>
    <t>1.2.1.2</t>
  </si>
  <si>
    <t>1.2.2.</t>
  </si>
  <si>
    <t xml:space="preserve">1 квартал, дом № 26 г. Радужный </t>
  </si>
  <si>
    <t>1.2.2.1</t>
  </si>
  <si>
    <t>1.2.2.2</t>
  </si>
  <si>
    <t>1.2.3.</t>
  </si>
  <si>
    <t xml:space="preserve">1 квартал, дом № 27 г. Радужный </t>
  </si>
  <si>
    <t>1.2.3.1</t>
  </si>
  <si>
    <t>1.2.3.2</t>
  </si>
  <si>
    <t>1.2.4.</t>
  </si>
  <si>
    <t xml:space="preserve">1 квартал, дом № 28 г. Радужный </t>
  </si>
  <si>
    <t>1.2.4.1</t>
  </si>
  <si>
    <t>1.2.4.2</t>
  </si>
  <si>
    <t>1.2.5.1</t>
  </si>
  <si>
    <t>1.2.5.2</t>
  </si>
  <si>
    <t>1.2.6.</t>
  </si>
  <si>
    <t xml:space="preserve">3 квартал, дом № 17 г. Радужный </t>
  </si>
  <si>
    <t>1.2.6.1.</t>
  </si>
  <si>
    <t>1.2.6.2.</t>
  </si>
  <si>
    <t>1.2.а</t>
  </si>
  <si>
    <t>1.3.1.</t>
  </si>
  <si>
    <t xml:space="preserve">1 квартал, дом № 7, г. Радужный </t>
  </si>
  <si>
    <t>1.3.1.1.</t>
  </si>
  <si>
    <t>1.3.1.2.</t>
  </si>
  <si>
    <t>1.3.2.</t>
  </si>
  <si>
    <t xml:space="preserve">1 квартал, дом № 35г. Радужный </t>
  </si>
  <si>
    <t>1.3.2.1.</t>
  </si>
  <si>
    <t>1.3.2.2.</t>
  </si>
  <si>
    <t>1.3.3.</t>
  </si>
  <si>
    <t xml:space="preserve">1 квартал, дом № 36, г. Радужный </t>
  </si>
  <si>
    <t>1.3.3.1.</t>
  </si>
  <si>
    <t>1.3.3.2.</t>
  </si>
  <si>
    <t>1.3.4.</t>
  </si>
  <si>
    <t>1 квартал, дом № 37, г. Радужный</t>
  </si>
  <si>
    <t>1.3.4.1.</t>
  </si>
  <si>
    <t>1.3.4.2.</t>
  </si>
  <si>
    <t>1.3.5.</t>
  </si>
  <si>
    <t>1 квартал , дом 35, дом 36, дом 37  вне границах земельного участка придомовой территории</t>
  </si>
  <si>
    <t>1.3.а</t>
  </si>
  <si>
    <t>1.7.</t>
  </si>
  <si>
    <t>2.1.</t>
  </si>
  <si>
    <t>Ремонт асфальтового покрытия,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</si>
  <si>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Количество благоустроенных общественных территорий  0 объект ; Доля благоустроенных общественных территорий от общего количества общественных территорий - 0%</t>
  </si>
  <si>
    <t>2.2.</t>
  </si>
  <si>
    <t>Ремонт твердого  покрытия (асфальт, тротуарная плитка),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 в том числе на следующих  общественных территориях:</t>
  </si>
  <si>
    <t>Количество благоустроенных общественных территорий  1 объект ; Доля благоустроенных общественных территорий от общего количества общественных территорий - 12,5%</t>
  </si>
  <si>
    <t>2.4.</t>
  </si>
  <si>
    <t>2.5.</t>
  </si>
  <si>
    <t>2.6.</t>
  </si>
  <si>
    <t xml:space="preserve">Всего по подпрограмме  по годам </t>
  </si>
  <si>
    <t xml:space="preserve">Ресурсное обеспечение  реализации подпрограммы в  разрезе финансирования мероприятий за счет бюджетных средств  в соответствии с кодами бюджетной классификации </t>
  </si>
  <si>
    <t>Наименование муниципальной подпрограммы, основного мероприятия , мероприятия</t>
  </si>
  <si>
    <t xml:space="preserve">Исполнители,
соисполнители,
ответственные 
за реализацию  мероприятий
подпрограммы
</t>
  </si>
  <si>
    <t>Код бюджетной классификации*</t>
  </si>
  <si>
    <t>Расходы за счет бюджетных средств по годам реализации  подпрограммы , тыс. руб.</t>
  </si>
  <si>
    <t>ГРБС</t>
  </si>
  <si>
    <t>Рз (раздел)</t>
  </si>
  <si>
    <t>Пр (подраздел)</t>
  </si>
  <si>
    <t>ЦС (целевая статья)</t>
  </si>
  <si>
    <t>ВР (вид расходов)</t>
  </si>
  <si>
    <t xml:space="preserve">подпрограмма </t>
  </si>
  <si>
    <t>МКУ ГКМХ"</t>
  </si>
  <si>
    <t>мероприятие 1.</t>
  </si>
  <si>
    <t>Мероприятия по благоустройству дворовых территорий ЗАТО г.Радужный,  в том числе в рамках  реализации программ формирования современной городской среды (национальный проект Жилье и городская среда", федеральный проект "Жилье")</t>
  </si>
  <si>
    <t xml:space="preserve">Всего </t>
  </si>
  <si>
    <t>05</t>
  </si>
  <si>
    <t>03</t>
  </si>
  <si>
    <t>135F255550</t>
  </si>
  <si>
    <t>811/244</t>
  </si>
  <si>
    <t>135F25555D</t>
  </si>
  <si>
    <t>04</t>
  </si>
  <si>
    <t>09</t>
  </si>
  <si>
    <t xml:space="preserve">Реализация  мероприятия  за счет субсидий, предоставляемых из  средств федерального бюджета </t>
  </si>
  <si>
    <t xml:space="preserve">Реализация  мероприятия  за счет субсидий, предоставляемых из  средств областного  бюджета </t>
  </si>
  <si>
    <t xml:space="preserve">Реализация  мероприятия  за счет   средств городского бюджета   бюджета </t>
  </si>
  <si>
    <t>мероприятие 2.</t>
  </si>
  <si>
    <t xml:space="preserve"> </t>
  </si>
  <si>
    <t>Количество благоустроенных дворовых территорий  1;                                          Доля благоустроенных дворовых  территорий от общего количества дворовых территорий 1,3%</t>
  </si>
  <si>
    <t>Количество благоустроенных дворовых территорий  6;                                          Доля благоустроенных дворовых  территорий от общего количества дворовых территорий 6,7%</t>
  </si>
  <si>
    <t>1.4.5.</t>
  </si>
  <si>
    <t>1.4.5.1.</t>
  </si>
  <si>
    <t>1.4.5.2.</t>
  </si>
  <si>
    <t>1.4.6.</t>
  </si>
  <si>
    <t xml:space="preserve">1 квартал, дом № 31, г. Радужный </t>
  </si>
  <si>
    <t>1.4.6.1.</t>
  </si>
  <si>
    <t>1.4.6.2.</t>
  </si>
  <si>
    <t>Территория около Памятной стелы  в районе СК «Кристалл"</t>
  </si>
  <si>
    <t xml:space="preserve">Мероприятия по благоустройству общественных территорий ЗАТО г. Радужный </t>
  </si>
  <si>
    <t>Работы по исправлению профиля дороги щебнем в квартале 7/1 на территории ЗАТО г. Радужный Владимирской области</t>
  </si>
  <si>
    <t>МКУ «Дорожник» МУП "РЭС"</t>
  </si>
  <si>
    <t>Вырубка деревьев на объектах соцкультбыта на терриорииЗАТО г.Радужный Владимирской области</t>
  </si>
  <si>
    <t>1.24</t>
  </si>
  <si>
    <t>1.44</t>
  </si>
  <si>
    <t>Устройство ограждения спортивной площадки у жилых домов №21 и №24 1 квартала на территории ЗАТО г.Радужный Владимирской области</t>
  </si>
  <si>
    <t>Текущий ремонт пешеходной дорожки вдоль кольцевой автомобильной дороги от торговой площади до магазина "Магнит" дом № 22а 1 квартала на территории ЗАТО г.Радужный Владимирской области</t>
  </si>
  <si>
    <t>Задача: проведение комплекса мер по ремонту, обслуживанию и содержанию существующих объектов благоустройства</t>
  </si>
  <si>
    <t>Ремонт, содержание и обслуживание объектов благоустройства за исключением пешеходных дорожек, тротуаров и автостоянок</t>
  </si>
  <si>
    <t>Мероприятия подпрограммы "Строительство, ремонт и обслуживание объектов благоустройства на территории ЗАТО г. Радужный Владимирской области"</t>
  </si>
  <si>
    <t>Строительство и ремонт тротуаров, пешеходных дорожек, автостоянок</t>
  </si>
  <si>
    <t>Задача: проведение комплекса мер по ремонту тротуаров, пешеходных дорожек, расширению автостоянок.</t>
  </si>
  <si>
    <t>Подпрограмма "Строительство, ремонт и обслуживание объектов благоустройства на территории ЗАТО г. Радужный Владимирской области"</t>
  </si>
  <si>
    <t>к подпрограмме "Строительство, ремонт и обслуживание объектов благоустройства</t>
  </si>
  <si>
    <t>1.47</t>
  </si>
  <si>
    <t>Разработка дизайн-проекта на обустройство общественного пространства торговой площади</t>
  </si>
  <si>
    <t>1.48</t>
  </si>
  <si>
    <t>Прокладка кабеля до светодиодного экрана на площади у фонтана</t>
  </si>
  <si>
    <t>Ремонт пешеходного тротуара у ж/д № 33 квартала 1</t>
  </si>
  <si>
    <t>Ремонт пешеходной дорожки от остановки "Морская" до жилого дома № 22 квартала 3 и площадки</t>
  </si>
  <si>
    <t>Ремонт придомовых стоянок автотранспорта у жилых домов в 1 и 3 квартале</t>
  </si>
  <si>
    <t>Благоустройство газона от остановки "Морская" до жилого дома № 22 квартала 3</t>
  </si>
  <si>
    <t>Выполнение работ по обустройству площадок и установке контейнеров для хранения пескосоляной смеси</t>
  </si>
  <si>
    <t>1.6.а</t>
  </si>
  <si>
    <t>Приложение № 3</t>
  </si>
  <si>
    <t>Разработка технических паспартов автомобильных дорог общего пользования местного значения</t>
  </si>
  <si>
    <t>Приложение № 5</t>
  </si>
  <si>
    <t>Приложение № 6</t>
  </si>
  <si>
    <t xml:space="preserve">Приложение № 8 </t>
  </si>
  <si>
    <t>Приложение № 10</t>
  </si>
  <si>
    <t>Текущий ремонт пешеходных дорожек в районе жилых домов №5, №6, №10, №11 1квартала и СОШ №1 на территории ЗАТО г.Радужный Владимирской области</t>
  </si>
  <si>
    <t>Итого 2023 год</t>
  </si>
  <si>
    <t>1.3.б</t>
  </si>
  <si>
    <t>Осуществление  испытания проб асфальтобетона, отобранных на объектах благоустройства дворовых территорий многоквартирных домов 1 квартала №№7, 35,36,37 ( в границах дворовых участков и вне границ дворовых участков)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</si>
  <si>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 дома "№№ 1,2,8,32,30,31  1 квартала</t>
  </si>
  <si>
    <t xml:space="preserve">1 квартал, дом № 1, г. Радужный </t>
  </si>
  <si>
    <t>1.4.1.1.</t>
  </si>
  <si>
    <t>1.4.1.2</t>
  </si>
  <si>
    <t>1.4.2.</t>
  </si>
  <si>
    <t xml:space="preserve">1 квартал, дом № 2г. Радужный </t>
  </si>
  <si>
    <t>1.4.2.1.</t>
  </si>
  <si>
    <t>1.4.2.2.</t>
  </si>
  <si>
    <t>1.4.3.</t>
  </si>
  <si>
    <t xml:space="preserve">1 квартал, дом № 8, г. Радужный </t>
  </si>
  <si>
    <t>1.4.3.1.</t>
  </si>
  <si>
    <t>1.4.3.2.</t>
  </si>
  <si>
    <t>1.4.4.</t>
  </si>
  <si>
    <t xml:space="preserve">1 квартал, дом № 32, г. Радужный </t>
  </si>
  <si>
    <t>1.4.4.1.</t>
  </si>
  <si>
    <t>1.4.4.2.</t>
  </si>
  <si>
    <t xml:space="preserve">2. Мероприятия по благоустройству общественных территорий ЗАТО г. Радужный , в том числе парка, </t>
  </si>
  <si>
    <t>Установка малых архитектурных форм (игровых, спортивных), в городском парке культуры и отдыха</t>
  </si>
  <si>
    <t>Исп. Ю.Н. Козлова 3-63-11</t>
  </si>
  <si>
    <t>Устройство пешеходной дорожки вдоль территории здания начальных классов со стороны жилого дома № 25 1квартала на территории ЗАТО г.Радужный Владимирской области</t>
  </si>
  <si>
    <t>Текущий ремонт пешеходной дорожки от детского сада №5 до здания магазина "Гермес" на территории ЗАТО г.Радужный Владимирской области</t>
  </si>
  <si>
    <t>Текущий ремонт пешеходной дорожки от жилого дома №21 1квартала до жилого дома №23 1квартала на территории ЗАТО г.Радужный Владимирской области</t>
  </si>
  <si>
    <t>Оборудование мест для парковки автомобиля инвалида у жилого дома №19 3квартала и у жилого дома №33 1квартала на территории ЗАТО г.Радужный Владимирской области</t>
  </si>
  <si>
    <t>1.5.11</t>
  </si>
  <si>
    <t>Работы по планировке и отсыпке участка грунтовой автомобильной дороги от административно-производственного корпуса №3 ЗАО "Электон" до "Автомобильная дорога от КПП на въезде в город до перекрестка у жилого дома №1  1 квартала" на территории ЗАТО г. Радужный Владимирской области</t>
  </si>
  <si>
    <t>№ п/п</t>
  </si>
  <si>
    <t>В том числе:</t>
  </si>
  <si>
    <t>Субвенции</t>
  </si>
  <si>
    <t>Другие собственные доходы</t>
  </si>
  <si>
    <t>Всего:</t>
  </si>
  <si>
    <t>1.1</t>
  </si>
  <si>
    <t>МКУ "Дорожник"</t>
  </si>
  <si>
    <t>МКУ "ГКМХ"</t>
  </si>
  <si>
    <t>1.2</t>
  </si>
  <si>
    <t>МКУ «Дорожник»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</si>
  <si>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</si>
  <si>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</si>
  <si>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</si>
  <si>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</si>
  <si>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</si>
  <si>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</si>
  <si>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</si>
  <si>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</si>
  <si>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</si>
  <si>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</si>
  <si>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</si>
  <si>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</si>
  <si>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</si>
  <si>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</si>
  <si>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</si>
  <si>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</si>
  <si>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</si>
  <si>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</si>
  <si>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</si>
  <si>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</si>
  <si>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</si>
  <si>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</si>
  <si>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</si>
  <si>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</si>
  <si>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</si>
  <si>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</si>
  <si>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</si>
  <si>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</si>
  <si>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</si>
  <si>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>1.5</t>
  </si>
  <si>
    <t>1.1.2</t>
  </si>
  <si>
    <t>Мероприятия:</t>
  </si>
  <si>
    <t>Ремонт автомобильной дороги от перекрестка у жилого дома №16 1 квартала до очистных сооружений северной группы в 10 квартале (расширение участка автомобильной дороги от ПК10+90 до ПК16+00 поворот на площадку размещения снега) на территории ЗАТО г.Радужный Владимирской области</t>
  </si>
  <si>
    <t>Проектно-сметные работы и строительство пешеходной дорожки от здания ГБУЗ "Городская больница", расположенного по адресу 9 квартал, дом 2 до 13 квартала</t>
  </si>
  <si>
    <t>к подпрограмме "Формирование комфортной городской среды на территории ЗАТО г. Радужный Владимирской области"</t>
  </si>
  <si>
    <t>муниципальной программы "Дорожное хозяйство и благоустройство</t>
  </si>
  <si>
    <t>Проведение обследования асфальтового покрытия дворовых территорий,  проверка сметной документации  объектов   по Благоустройству дворовых территорий  многоквартирных домов ЗАТО г. Радужный</t>
  </si>
  <si>
    <t>Количество благоустроенных дворовых территорий  2;                                          Доля благоустроенных дворовых  территорий от общего количества дворовых территорий 2,7%</t>
  </si>
  <si>
    <t>1.5.2.1</t>
  </si>
  <si>
    <t>1.5.2.2</t>
  </si>
  <si>
    <t>муниципальной программы "Дорожное хозяйство и благоустройств она территории ЗАТО г. Радужный Владимирской области"</t>
  </si>
  <si>
    <t>Подпрограмма «Формирование комфортной городской среды на территории ЗАТО г.Радужный Владимирской области»</t>
  </si>
  <si>
    <t>Ремонт и содержание улично-дорожной сети и объектов благоустройства:</t>
  </si>
  <si>
    <t>Цель: повышение уровня благоустройства города и обеспечение уровня безопасности дорожного движения</t>
  </si>
  <si>
    <t>2017 год</t>
  </si>
  <si>
    <t>2018 год</t>
  </si>
  <si>
    <t>2019 год</t>
  </si>
  <si>
    <t>Приведение в нормативное состояние автомобильных дорог общего пользования местного значения:</t>
  </si>
  <si>
    <t>2</t>
  </si>
  <si>
    <t>2.1</t>
  </si>
  <si>
    <t>2.2</t>
  </si>
  <si>
    <t>Итого 2017 год</t>
  </si>
  <si>
    <t>Итого 2018 год</t>
  </si>
  <si>
    <t>Итого 2019 год</t>
  </si>
  <si>
    <t>2018-2025 гг.</t>
  </si>
  <si>
    <t>Цель: содержание состояния объектов благоустройства в надлежавшем состоянии</t>
  </si>
  <si>
    <t>Установка светофора на перекрестке у ж/д №1 1квартала на территории ЗАТО г.Радужный Владимирской обл.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</si>
  <si>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</si>
  <si>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Ремонт участка автомобильной дороги от перекрестка у джилого дома №16 1квартала до очистных сооружений северной группы в 10 квартале ЗАТО г.Радужный Владимирской обл. (от ПК7+50 до ПК10+90)</t>
  </si>
  <si>
    <t>2.1.1</t>
  </si>
  <si>
    <t>2.1.2</t>
  </si>
  <si>
    <t>2.1.3</t>
  </si>
  <si>
    <t>3.</t>
  </si>
  <si>
    <t>Задача: проведения комплекса мер по обустройству мест массового отдыха населения (городского парка)</t>
  </si>
  <si>
    <t>Цель: улучшение использования природной среды для отдыха горожан</t>
  </si>
  <si>
    <t>3.1</t>
  </si>
  <si>
    <t>МКУ "ККиС"</t>
  </si>
  <si>
    <t>Развитие системы благоустройства в целях улучшения использования природной среды для отдыха горожан</t>
  </si>
  <si>
    <t>Ремонт автомобильной дороги от перекрестка у жилого дома №16  1 квартала до очистных сооружений северной группы в 10 квартале (участок автомобильной дороги от км 1+600 до км 1+863)</t>
  </si>
  <si>
    <t>Ремонт автомобильной дороги от магазина "Сказка" до кольцевой автомобильной дороги</t>
  </si>
  <si>
    <t>Ремонт автомобильной дороги от ГСК-4 до автомобильной дороги на очистные сооружения северной группы (участок от автомобильной дороги на очистные сооружения северной группы до поворота на ГСК-2)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</si>
  <si>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</si>
  <si>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</si>
  <si>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Текущий ремонт тротуара у средней общеобразовательной школы №1 1 квартала</t>
  </si>
  <si>
    <t>Текущий ремонт тротуара у пешеходного перехода от дома №22 3 квартала к зданию №68/3      1 квартала</t>
  </si>
  <si>
    <t>Текущий ремонт тротуара от пешеходного перехода у ж/д №28 квартала 1 до стоянки для автомобилей у кольцевой дороги у ж/д №28 квартала 1</t>
  </si>
  <si>
    <t>Текущий ремонт тротуара у домов №28 и №35а 3 квартала</t>
  </si>
  <si>
    <t>Текущий ремонт стоянки для инвалидов у МБОУ "СОШ №1" (начальная школа)</t>
  </si>
  <si>
    <t>Текущий ремонт стоянки для инвалидов у СОШ №1</t>
  </si>
  <si>
    <t>Текущий ремонт стоянки для инвалидов у МБДОУ ЦРР детский сад №3 и МБОУ ДОД ЦВР "Лад"</t>
  </si>
  <si>
    <t>Разметка мест стоянки для инвалидов и установка соответствующих дорожных знаков у детского сада №6 и у средней школы №2</t>
  </si>
  <si>
    <t>Текущий ремонт тротуара у остановки "Первостроителей" в 1квартале на территории ЗАТО г.Радужный</t>
  </si>
  <si>
    <t>Перекладка кабелей связи вдоль пешеходной дорожки от КПП-1 до городской больницы  ЗАТО г.Радужный Владимирской области</t>
  </si>
  <si>
    <t>1.6</t>
  </si>
  <si>
    <t>Вырубка кустарников около здания бывшего онкологического центра СП1</t>
  </si>
  <si>
    <t>2.3</t>
  </si>
  <si>
    <t>1.4.</t>
  </si>
  <si>
    <t>1.5.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</si>
  <si>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</si>
  <si>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</si>
  <si>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1.7</t>
  </si>
  <si>
    <t>1.8</t>
  </si>
  <si>
    <t>1.9</t>
  </si>
  <si>
    <t xml:space="preserve">3 квартал, дом № 20, г. Радужный </t>
  </si>
  <si>
    <t>Установка лавочек и урн на территории города вдоль пешеходных дорожек</t>
  </si>
  <si>
    <t>1.1.3</t>
  </si>
  <si>
    <t>1.1.4</t>
  </si>
  <si>
    <t>1.1.5</t>
  </si>
  <si>
    <t>Установка малых архитектурных игровых форм на территории ЗАТО г.Радужный Владимирской области</t>
  </si>
  <si>
    <t>Выполнение работ на очистку от кустарника и мелколесья на территории ЗАТО г.Радужный Владимирской области</t>
  </si>
  <si>
    <t>1.10</t>
  </si>
  <si>
    <t>Окраска объектов благоустройства на территории ЗАТО г.Радужный Владимирской области</t>
  </si>
  <si>
    <t>Поставка грунта плодородного для рассады цветочных культур</t>
  </si>
  <si>
    <t>2020 год</t>
  </si>
  <si>
    <t>Итого 2020 год</t>
  </si>
  <si>
    <t>Ремонт и устройство расширения придомовых стоянок автотранспорта у жилых домов в 1 и 3 квартале</t>
  </si>
  <si>
    <t>1.11</t>
  </si>
  <si>
    <t>1.12</t>
  </si>
  <si>
    <t>Устройство дороги в квартале 7/2 "Благодар" до КНС и ГРП</t>
  </si>
  <si>
    <t>Ремонт автомобильной дороги от жилого дома № 30 1квартала до кольцевой автомобильной дороги на территории ЗАТО г.Радужный Владимирской области</t>
  </si>
  <si>
    <t>Ремонт автомобильной дороги от жилого дома № 26 3квартала до кольцевой автомобильной дороги на территории ЗАТО г.Радужный Владимирской области</t>
  </si>
  <si>
    <t>1.5.10</t>
  </si>
  <si>
    <t>1.39</t>
  </si>
  <si>
    <t>1.40</t>
  </si>
  <si>
    <t>1.41</t>
  </si>
  <si>
    <t>Строительство (прокладка) временной дороги от участка 127 через ВК-54 (ПГ) до КНС в 7/1 квартале на терриории ЗАТО г. Радужный Владимирской области</t>
  </si>
  <si>
    <t>Выполнение работ по текущему ремонту асфальтобетонного покрытия зоны "Торгового центра", стоянок для автомобилей и пешеходных дорожек на территории ЗАТО г.Радужный Владимирской области</t>
  </si>
  <si>
    <t>Проектно-сметные работы на устройство пешеходной дорожки вдоль автомобильной дороги от кольцевой автомобильной дороги до квартала 7/2</t>
  </si>
  <si>
    <t>Автомобильная дорога от социального приюта до кольцевой автомобильной дороги на территории ЗАТО г. Радужный Владимирской области</t>
  </si>
  <si>
    <t>Автомобильная дорога от перекрестка у жилого дома № 28 1квартала до перекрестка у жилого дома № 23 1 квартала на территории ЗАТО г. Радужный Владимирской области</t>
  </si>
  <si>
    <t>Автомобильная дорога от перекрестка у жилого дома № 1 1квартала до проходной ФКП ЛГП "Радуга" в 13/13 квартале (участок автомобильной дороги от жилого дома № 1 1 квартала до поворота на МПК "Владимирский стандарт") на территории ЗАТО г. Радужный Владимирской области</t>
  </si>
  <si>
    <t>1.5.4</t>
  </si>
  <si>
    <t>Ремонт дождеприемных колодцев на автомобильной дороге от перекрестка жилого дома № 28 1квартала до перекрестка у дилого дома № 23 1 квартала на территории ЗАТО г.Радужный Владимирской области</t>
  </si>
  <si>
    <t xml:space="preserve">1 квартал, дом № 30, г. Радужный </t>
  </si>
  <si>
    <t>1.4.а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</si>
  <si>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</t>
  </si>
  <si>
    <t>Разработка проектной документации "Ремонт автомобильной дороги в 17 квартале от поворота ООО НПП "Экотех" вдоль технопарковой зоны до производства ЗАО "Электон" на территории ЗАТО г.Радужный Владимирской области"</t>
  </si>
  <si>
    <t>Текущий ремонт участка кольцевой автомобильной дороги вокруг 1 и 3 кварталов (от жилого дома № 14 3квартала до жилого дома № 19 3квартала) на территории ЗАТО г.Радужный Владимирской области (17 537 ОП МГ-02)</t>
  </si>
  <si>
    <t>в том числе</t>
  </si>
  <si>
    <t>из федерального бюджета</t>
  </si>
  <si>
    <t>из областного бюджета</t>
  </si>
  <si>
    <t>Всего</t>
  </si>
  <si>
    <t>2021 год</t>
  </si>
  <si>
    <t>2022 год</t>
  </si>
  <si>
    <t>1.2.2</t>
  </si>
  <si>
    <t>от 20.03.2023 № 345</t>
  </si>
  <si>
    <t>1.2.3</t>
  </si>
  <si>
    <t>1.2.4</t>
  </si>
  <si>
    <t>1.2.5</t>
  </si>
  <si>
    <t>Текущий ремонт участка автомобильной дороги от перекрестка у офиса ЗАО "Электон" через 16 квартал до автомобильной дороги "Буланово-Собинка" на территории ЗАТО г.Радужный Владимирской области (от ПК22+40 до ПК39+90)</t>
  </si>
  <si>
    <t>Ремонт пешеходной дорожки от жилого дома № 23 до жилого дома № 28  1 квартала на территории ЗАТО г.Радужный Владимирской области</t>
  </si>
  <si>
    <t>Выполнение работ по замене лавочек и урн на территории ЗАТО г.Радужный Владимирской области</t>
  </si>
  <si>
    <t>Ремонт пешеходной дорожки от торговой площади до жилого дома №16 1квартала на территории ЗАТО г.Радужный Владимирской области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</si>
  <si>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</si>
  <si>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</si>
  <si>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</si>
  <si>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</si>
  <si>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Содержание и обслуживание городских дорог в зимний и летний период, содержание и обслуживание объектов благоустройства, в том числе:</t>
  </si>
  <si>
    <t>Разработка проектной документации "Организация дорожного движения на автомобильных дорогах ЗАТО г.Радужный Владимирской области</t>
  </si>
  <si>
    <r>
      <t xml:space="preserve">Текущий ремонт пешеходных тротуаров на территории  ЗАТО г.Радужный Владимирской области, </t>
    </r>
    <r>
      <rPr>
        <b/>
        <sz val="10"/>
        <color indexed="8"/>
        <rFont val="Times New Roman"/>
        <family val="1"/>
      </rPr>
      <t>в том числе</t>
    </r>
    <r>
      <rPr>
        <sz val="10"/>
        <color indexed="8"/>
        <rFont val="Times New Roman"/>
        <family val="1"/>
      </rPr>
      <t>:</t>
    </r>
  </si>
  <si>
    <t>Текущий ремонт автомобильной дороги от площади у памятной стелы до автомобильной дороги к ГСК-4 на территории ЗАТО г.Радужный Владимирской области (17 537 ОП МГ-51)</t>
  </si>
  <si>
    <t>Текущий ремонт участка автомобильной дороги от здания аптеки до кольцевой автомобильной дороги (от дома № 49 (почта) до кольцевой автомобильной дороги) на территории ЗАТО г.Радужный Владимирской области (17 537 ОП МГ-40)</t>
  </si>
  <si>
    <t>Обустройство мест массового отдыха населения (городского парка культуры и отдыха) ЗАТО г.Радужный Владимирской области в 2017 - 2022 года</t>
  </si>
  <si>
    <t>Мероприятия по обустройству городского парка ЗАТО г.Радужный Владимирской области, в том числе в 2017 г. - установка малых форм на территории МБУК ПКиО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</si>
  <si>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</t>
  </si>
  <si>
    <t>Техническое обслуживание, содержание, ремонт и модернизация уличного освещения</t>
  </si>
  <si>
    <t xml:space="preserve">Цель: обеспечение надежности и долговечности работы систем наружного освещения, устойчивого и надежного снабжения наружного освещения электрической энергией; повышение уровня комфортности проживания населения </t>
  </si>
  <si>
    <t>2.5.6</t>
  </si>
  <si>
    <t>Задача: проведение комплекса мер по содержанию, реконструкции, ремонту, модернизации существующих объектов наружного освещения, а так же по бесперебойному снабжению электроэнергией наружного освещения; создание безопасных условий дорожного движения при достижении нормативного уровня освещения дорог</t>
  </si>
  <si>
    <t>Текущий ремонт, содержание и обслуживание сетей уличного освещения ЗАТО г.Радужный Владимирской области, в том числе:</t>
  </si>
  <si>
    <t>Устройство наружного освещения в квартале 17 от ООО НПП "Экотех" до офиса ЗАО "Электон" на территории ЗАТО г.Радужный Владимирской области</t>
  </si>
  <si>
    <t>Технический паспорт на устройство наружного освещения в квартале 17 от ООО НПП "Экотех" до офиса ЗАО "Электон"</t>
  </si>
  <si>
    <t>Услуги по измельнечению древесины</t>
  </si>
  <si>
    <r>
      <t xml:space="preserve">Текущий ремонт автомобильной дороги от перекрестка у офиса ЗАО "Электон" через 16 квартал до автомобильной дороги Буланово-Собинка </t>
    </r>
    <r>
      <rPr>
        <b/>
        <sz val="10"/>
        <color indexed="8"/>
        <rFont val="Times New Roman"/>
        <family val="1"/>
      </rPr>
      <t>(вырубка кустарника на участке автомобильной дороги от ПК00+00 до ПК23+00)</t>
    </r>
  </si>
  <si>
    <t>1.13</t>
  </si>
  <si>
    <t>2.4.5</t>
  </si>
  <si>
    <t>Приобретение малых архитектурных игровых форм</t>
  </si>
  <si>
    <r>
      <t xml:space="preserve">Текущий ремонт пешеходных тротуаров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</si>
  <si>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Текущий ремонт пешеходного тротуара от памятника им.И.С. Косьминова до здания аптеки на территории ЗАТО г.Радужный Владимирской области</t>
  </si>
  <si>
    <t>Текущий ремонт пешеходного тротуара у кольцевой автомобильной дороги в районе жилого дома № 10 3квартала на территории ЗАТО г.Радужный Владимирской области</t>
  </si>
  <si>
    <t>Текущий ремонт пешеходного тротуара у административного здания ЗАО "Радугаэнерго" в 1 квартале (дом №53) на территории ЗАТО г.Радужный Владимирской области</t>
  </si>
  <si>
    <t>Устройство автобусных остановок на территории ЗАТО г.Радужный Владимирской области</t>
  </si>
  <si>
    <t>1.14</t>
  </si>
  <si>
    <t>Устройство ограждения форм около общежития №3  на территории ЗАТО г.Радужный Владимирской области</t>
  </si>
  <si>
    <t>Выполнение работ по текущему ремонту пешеходной дорожки у пешеходного перехода у строения № 115 квартала 17 на территории ЗАТО г.Радужный Владимирской области</t>
  </si>
  <si>
    <t>Ограждение детской площадки у дома № 2 3квартала на территории ЗАТО г.Радужный Владимирской области</t>
  </si>
  <si>
    <t>Текущий ремонт автомобильных дорог общего пользования местного значения на территории ЗАТО г.Радужный Владимирской области</t>
  </si>
  <si>
    <t>1.2.1</t>
  </si>
  <si>
    <t>1.3.1</t>
  </si>
  <si>
    <t>1.3.2</t>
  </si>
  <si>
    <t>1.4.1</t>
  </si>
  <si>
    <t>Текущий ремонт автомобильных дорог общего пользования местного значения, установка светофороа на территории ЗАТО г.Радужный Владимирской области</t>
  </si>
  <si>
    <t>Ремонт автомобильной дороги от жилого дома № 12А 1 квартала до кольцевой автомобильной дороги на территории ЗАТО г. Радужный Владимирской области</t>
  </si>
  <si>
    <t>1.5.5</t>
  </si>
  <si>
    <t>Ремонт автомобильной дороги от жилого дома № 33 3 квартала до кольцевой автомобильной дороги на территории ЗАТО г. Радужный Владимирской области</t>
  </si>
  <si>
    <t>1.5.6</t>
  </si>
  <si>
    <t>Ремонт автомобильной дороги от жилого дома № 34 3 квартала до "Автомобильная дорога от жилого дома № 33 3 квартала до кольцевой автомобильной дороги" на территории ЗАТО г. Радужный Владимирской области</t>
  </si>
  <si>
    <t>1.5.7</t>
  </si>
  <si>
    <t>Ремонт автомобильной дороги от жилого дома № 28 3 квартала до кольцевой автомобильной дороги на территории ЗАТО г. Радужный Владимирской области</t>
  </si>
  <si>
    <t>1.5.8</t>
  </si>
  <si>
    <t>1.5.9</t>
  </si>
  <si>
    <t>Устройство ливневого колодца у жилого дома № 21 3квартала на территории ЗАТО г.Радужный Владимирской области</t>
  </si>
  <si>
    <t>Вертикальная планировка (выравнивание(посыпка) заниженных мест) земельных участков, выделенных многодетным семьям под строительство индивидуальных жилых домов в 7/1 квартале</t>
  </si>
  <si>
    <t>1.38</t>
  </si>
  <si>
    <t xml:space="preserve">Другие собственные доходы, всего </t>
  </si>
  <si>
    <t>Всего Объем ассигнований, выделяемых из областного бюджета на софинансирование расходного обязательства муниципального образования (уровень софинансирования в соответствии с постановлением администрации Владимирской области от 30.08.2017 № 758)</t>
  </si>
  <si>
    <t>Ремонт дворовых территорий многоквартирных домов (ремонт дворового проезда, тротуаров, установка скамеек и урн) по адресу: дом № 20  3 квартала и дом№ 6  3 квартала</t>
  </si>
  <si>
    <t>1.5.1.</t>
  </si>
  <si>
    <t>1.5.1.1.</t>
  </si>
  <si>
    <t>1.5.1.2.</t>
  </si>
  <si>
    <t>Благоустройство территории торговой площади ЗАТО г. Радужный Владимирской области (дизайн проект)</t>
  </si>
  <si>
    <t>Устройство остановочного павильона у ТЦ "Дельфин" территории ЗАТО г.Радужный Владимирской области</t>
  </si>
  <si>
    <t>Текущий ремонт пешеходной дорожки в 1 - 3 кварталах через магазин "Провиант" на территории ЗАТО г. Радужный Владимирской области</t>
  </si>
  <si>
    <t>1.7.4</t>
  </si>
  <si>
    <t>Ремонт автомобильной дороги от перекрестка у жилого дома №16  1 квартала до очистных сооружений северной группы в 10 квартале (расширение участка автомобильной дороги от км 1+600 до км 1+863)</t>
  </si>
  <si>
    <t>1.7.5</t>
  </si>
  <si>
    <t>Текущий ремонт пешеходной дорожка от жилого дома №1 до жилого дома № 36 1квартала на территории ЗАТО г. Радужный Владимирской области</t>
  </si>
  <si>
    <t>Текущий ремонт пешеходной дорожки от торгового центра до остановки "Торговая площадь" на территории ЗАТО г. Радужный Владимирской области</t>
  </si>
  <si>
    <t>Текущий ремонт пешеходной дорожки у ТП 15-11 (район жилого дома № 31 1квартала и детский сад № 3) на территории ЗАТО г. Радужный Владимирской области</t>
  </si>
  <si>
    <t>1.6.9</t>
  </si>
  <si>
    <t>Устройство дополнительной сети ливневой канализации на автомобильной дороге межквартальной полосы на территории ЗАТО г.Радужный Владимирской области</t>
  </si>
  <si>
    <t>1.7.1</t>
  </si>
  <si>
    <t>Итого 2025 год</t>
  </si>
  <si>
    <t>1.7.2</t>
  </si>
  <si>
    <t>1.7.3</t>
  </si>
  <si>
    <t>2.7.1</t>
  </si>
  <si>
    <t>2.7.2</t>
  </si>
  <si>
    <t>2.7.3</t>
  </si>
  <si>
    <t>2.10.1</t>
  </si>
  <si>
    <t>2.11</t>
  </si>
  <si>
    <t>2017-2025 гг</t>
  </si>
  <si>
    <t>Устройство ограждения у памятника И.С. Косьминову</t>
  </si>
  <si>
    <t>Ремонт лестницы на Торговой площади</t>
  </si>
  <si>
    <t>Устройство освещения у стелы Первостроителям города (благоустройство территории)</t>
  </si>
  <si>
    <t>3. Ресурсное обеспечение муниципальной программы</t>
  </si>
  <si>
    <t>Наименование программы</t>
  </si>
  <si>
    <t>Сроки исполнения</t>
  </si>
  <si>
    <t>Исполнители, соисполнители, ответственные за реализацию программы</t>
  </si>
  <si>
    <t>Собственных доходов:</t>
  </si>
  <si>
    <t>Субсидии, иные межбюджетные трансферты</t>
  </si>
  <si>
    <t>1.</t>
  </si>
  <si>
    <t>Муниципальная программа "Дорожное хозяйство и благоустройство на территории ЗАТО г.Радужный Владимирской области"</t>
  </si>
  <si>
    <t xml:space="preserve">МКУ "Дорожник"  МКУ "ГКМХ"              МКУ "ККиС"              </t>
  </si>
  <si>
    <t>МКУ "Дорожник"  МКУ "ГКМХ"              МКУ "ККиС"</t>
  </si>
  <si>
    <t>МКУ "Дорожник", МКУ "ГКМХ"                       МУП "РЭС"</t>
  </si>
  <si>
    <t xml:space="preserve">МКУ "Дорожник", МКУ "ГКМХ"       </t>
  </si>
  <si>
    <t xml:space="preserve">МКУ "Дорожник", МКУ "ГКМХ"              </t>
  </si>
  <si>
    <t xml:space="preserve">МКУ "Дорожник", МКУ "ГКМХ", МБОУ СОШ №2          </t>
  </si>
  <si>
    <t xml:space="preserve">МКУ "Дорожник", МКУ "ГКМХ"            </t>
  </si>
  <si>
    <t xml:space="preserve">2024 год </t>
  </si>
  <si>
    <t>2017-2025гг.</t>
  </si>
  <si>
    <t>Подпрограмма "Строительство, ремонт и реконструкция автомобильных дорог общего пользования местного значения на территории ЗАТО г. Радужный Владимирской области"</t>
  </si>
  <si>
    <t>Итого:</t>
  </si>
  <si>
    <t>МКУ "Дорожник", МКУ "ГКМХ"              МКУ "ККиС"</t>
  </si>
  <si>
    <t>МКУ "Дорожник", МКУ "ГКМХ"</t>
  </si>
  <si>
    <t>Подпрограмма "Содержание дорог и объектов благоустройства на территории ЗАТО г. Радужный Владимирской области"</t>
  </si>
  <si>
    <t>МКУ «Дорожник»  МУП "РЭС"</t>
  </si>
  <si>
    <t>Подпрограмма "Техническое обслуживание, ремонт и медернизация уличного освещения на территории ЗАТО г. Радужный Владимирской области"</t>
  </si>
  <si>
    <t>МКУ «ГКМХ»</t>
  </si>
  <si>
    <t>Подпрограмма "Формирование комфортной городской среды на территории ЗАТО г. Радужный Владимирской области"</t>
  </si>
  <si>
    <t xml:space="preserve">МКУ «ГКМХ»                      МКУ «Дорожник», 
Управляющие организации, ТСЖ,
Управление культуры,
Управление образования
</t>
  </si>
  <si>
    <t>Подпрограмма "Ведомственная программа "Ямочный ремонт, сезонные работы по благоустройству города на территории ЗАТО г. Радужный Владимирской области"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</si>
  <si>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</si>
  <si>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</si>
  <si>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</si>
  <si>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</si>
  <si>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</si>
  <si>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</si>
  <si>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</si>
  <si>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</si>
  <si>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</si>
  <si>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</si>
  <si>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2.2.1</t>
  </si>
  <si>
    <t>2.2.2</t>
  </si>
  <si>
    <t>2.2.3</t>
  </si>
  <si>
    <t>2.2.1.1</t>
  </si>
  <si>
    <t>2.2.1.2</t>
  </si>
  <si>
    <t>2.2.2.1</t>
  </si>
  <si>
    <t>2.2.2.2</t>
  </si>
  <si>
    <t>2.2.2.3</t>
  </si>
  <si>
    <t>Итого 2021 год</t>
  </si>
  <si>
    <t> МКУ «Дорожник» МКУ "ГКМХ"</t>
  </si>
  <si>
    <t>2.4</t>
  </si>
  <si>
    <t>Текущий ремонт тротуаров и пешеходных дорожек на территории ЗАТО г.Радужный Владимирской области</t>
  </si>
  <si>
    <t>1.15</t>
  </si>
  <si>
    <t>Поставка электроэнергии на уличное освещение на территории ЗАТО г.Радужный Владимирской области</t>
  </si>
  <si>
    <t>Уборка снега на территории ГСК ЗАТО г. Радужный</t>
  </si>
  <si>
    <t xml:space="preserve"> МКУ "Дорожник"</t>
  </si>
  <si>
    <t>Снижение доли улично-дорожной сети, не соответствующей нормативным требованиям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</si>
  <si>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объемов)</t>
  </si>
  <si>
    <t>1.42</t>
  </si>
  <si>
    <t>1.43</t>
  </si>
  <si>
    <t>Текущий ремонт асфальтобетонного покрытия на пункте разборапитьевой воды у дома 21-24 квартала 1, у дома 25 квартала 3, у дома 34-35 квартала 1, у дома 20 квартала 3 на территории ЗАТО г.Радужный Владимирской области</t>
  </si>
  <si>
    <t>Улучшение технического состояния улично-дорожной сети и благоустройство города</t>
  </si>
  <si>
    <t xml:space="preserve"> Ремонт автомобильных дорог и проездов к дворовым территориям многоквартирных домов (ямочный ремонт)</t>
  </si>
  <si>
    <t>Улучшение технического состояния улично-дорожной сети</t>
  </si>
  <si>
    <t>Улучшение экологической и эстетической обстановки в городе</t>
  </si>
  <si>
    <t>Перенос памятного камня на остановке "Морская"</t>
  </si>
  <si>
    <t>Покос травы в 1 и 3 квартале на территории ЗАТО г.Радужный Владимирской области</t>
  </si>
  <si>
    <t>Выполнение работ по текущему ремонту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(III очередь)</t>
  </si>
  <si>
    <t>Ремонт участка ливневого коллектора от СК-20 до СК-22 (межквартальная полоса в районе магазина "Провиант") на территории ЗАТО г. Радужный Владимирской области</t>
  </si>
  <si>
    <t>1.32</t>
  </si>
  <si>
    <t>Выполнение работ по текущему ремонту участка кольцевой автомобильной дороги вокруг 1 и 3 кварталов (от жилого дома №1 1квартала до  жилого дома № 19 1квартала) на территории ЗАТО г. Радужный Владимирской области                                   17 537 ОП МГ-02</t>
  </si>
  <si>
    <t>1.3.3</t>
  </si>
  <si>
    <t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пешеходных дорожек на территории  ЗАТО г. Радужный Владимирской области</t>
  </si>
  <si>
    <t>1.16</t>
  </si>
  <si>
    <t>1.17</t>
  </si>
  <si>
    <t>1.18</t>
  </si>
  <si>
    <t>1.19</t>
  </si>
  <si>
    <t>1.20</t>
  </si>
  <si>
    <t>1.21</t>
  </si>
  <si>
    <t>1.22</t>
  </si>
  <si>
    <t>1.23</t>
  </si>
  <si>
    <t>Проведение работ по реставрации (ремонту) поклонного креста, установленного на остановке "Поклонный крест"</t>
  </si>
  <si>
    <t>2.3.1</t>
  </si>
  <si>
    <r>
      <t xml:space="preserve"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</t>
    </r>
    <r>
      <rPr>
        <b/>
        <sz val="10"/>
        <rFont val="Times New Roman"/>
        <family val="1"/>
      </rPr>
      <t>пешеходных дорожек на территории  ЗАТО г. Радужный Владимирской области, в том числе:</t>
    </r>
  </si>
  <si>
    <t>2.3.1.1</t>
  </si>
  <si>
    <t>Текущий ремонт пешеходной дорожки от остановки "Морская" до жилого дома № 22 3квартала на территории ЗАТО г.Радужный Владимирской области</t>
  </si>
  <si>
    <t>2.3.1.2</t>
  </si>
  <si>
    <t>Текущий ремонт пешеходной дорожки между жилыми домами № 19 и № 21 3квартала на территории ЗАТО г.Радужный Владимирской области</t>
  </si>
  <si>
    <t>2.3.1.3</t>
  </si>
  <si>
    <t>Текущий ремонт пешеходной дорожки от остановки "Морская" в сторону жилых домов на территории ЗАТО г.Радужный Владимирской области</t>
  </si>
  <si>
    <t>Текущий ремонт кольцевой пешеходной дорожки от жилого дома № 1 до жилого дома № 16 1квартала на территории ЗАТО г.Радужный Владимирской области</t>
  </si>
  <si>
    <t>Текущий ремонт пешеходной дорожки между жилыми домами № 21 и № 24 1квартала на территории ЗАТО г.Радужный Владимирской области</t>
  </si>
  <si>
    <t>Текущий ремонт пешеходной дорожки около жилого дома № 13 1квартала на территории ЗАТО г.Радужный Владимирской области</t>
  </si>
  <si>
    <t>Текущий ремонт парковки у МФЦ на территории ЗАТО г.Радужный Владимирской области</t>
  </si>
  <si>
    <t>2.5</t>
  </si>
  <si>
    <t>Текущий ремонт тротуаров, пешеходных дорожек, автостоянок и парковок на территории ЗАТО г.Радужный Владимирской области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</si>
  <si>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работ; улучшение экологической и эстетической обстановки в городе</t>
    </r>
  </si>
  <si>
    <t>Задача: повышение качества дорожной сети; обеспечение сохранности объектов городского дорожного хозяйства; создание наиболее благоприятной и комфортной среды жизнедеятельности горожан; выполнение работ по покосу травы в весенне-осенний период; обеспечение безопасности жителей города</t>
  </si>
  <si>
    <t>Установка лавочек у кольцевого тротуара вдоль кольцевой автодороги на территории ЗАТО г.Радужный Владимирской области</t>
  </si>
  <si>
    <t>Временная занятость сезонных рабочих по благоустройству территории города</t>
  </si>
  <si>
    <t>Цель: создание наиболее благоприятной и комфортной среды жизнедеятельности горожан в весенний и летний период.</t>
  </si>
  <si>
    <t>Задача: созданиие временных рабочих мест, имеющих полезную направленность в содействии улучшения экологической обстановки.</t>
  </si>
  <si>
    <t>2.3.2</t>
  </si>
  <si>
    <r>
      <t xml:space="preserve">Текущий ремонт пешеходных дорожек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</si>
  <si>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2.3.2.1</t>
  </si>
  <si>
    <t>2.3.2.2</t>
  </si>
  <si>
    <t>2.3.2.3</t>
  </si>
  <si>
    <t>2.3.3</t>
  </si>
  <si>
    <t>2.4.1.1</t>
  </si>
  <si>
    <t>2.4.1.2</t>
  </si>
  <si>
    <t>2.4.1.3</t>
  </si>
  <si>
    <t>2.4.1.4</t>
  </si>
  <si>
    <t>2.4.1.5</t>
  </si>
  <si>
    <t>2.4.1.6</t>
  </si>
  <si>
    <t>2.4.1.7</t>
  </si>
  <si>
    <t>2.4.1.8</t>
  </si>
  <si>
    <t>2.4.1.9</t>
  </si>
  <si>
    <t>2.4.1.10</t>
  </si>
  <si>
    <t>Текущий ремонт пешеходной дорожки от поликлиники до пешеходного перехода жилого дома №2 1квартала на территории ЗАТО г.Радужный Владимирской области</t>
  </si>
  <si>
    <t>Текущий ремонт пешеходных дорожек и тротуаров на территории ЗАТО г.Радужный Владимирской области</t>
  </si>
  <si>
    <t>Устройство пешеходного тротуара у жилого дома №26 1квартала на территории ЗАТО г.Радужный Владимирской области</t>
  </si>
  <si>
    <t>Устройство пешеходного тротуара от магазина "Хозяин" до МСДЦ на территории ЗАТО г.Радужный Владимирской области</t>
  </si>
  <si>
    <t>1.5.1</t>
  </si>
  <si>
    <t>1.5.2</t>
  </si>
  <si>
    <t>1.5.3</t>
  </si>
  <si>
    <t>участок  от жилого дома №33 1 квартала до жилого дома №1 1 квартала на территории ЗАТО г. Радужный Владимирской области</t>
  </si>
  <si>
    <t xml:space="preserve">участок  от дома № 22а (магазин «Магнит») 1 квартала до жилого дома № 1 3 квартала на территории ЗАТО г.Радужный Владимирской области. </t>
  </si>
  <si>
    <t>Выполнение работ по ремонту кольцевой автомобильной дороги вокруг                      1 и 3 кварталов:</t>
  </si>
  <si>
    <t>1.35</t>
  </si>
  <si>
    <t>1.36</t>
  </si>
  <si>
    <t>Ремонт тротуаров и пешеходных дорожек на территории ЗАТО г.Радужный Владимирской области</t>
  </si>
  <si>
    <t>Устройство тротуара у пожарной части на территории ЗАТО г. Радужный Владимирской области</t>
  </si>
  <si>
    <t>1.37</t>
  </si>
  <si>
    <t>Текущий ремонт пешеходной дорожки от жилого дома №4 1квартала до жилого дома №5 1квартала на территории ЗАТО г.Радужный Владимирской области</t>
  </si>
  <si>
    <t>Текущий ремонт пешеходной дорожки от жилого дома №21 3квартала до жилого дома №20 3квартала на территории ЗАТО г.Радужный Владимирской области</t>
  </si>
  <si>
    <t>Текущий ремонт пешеходных дорожек между 1 и 3 кварталом на территории ЗАТО г.Радужный Владимирской области</t>
  </si>
  <si>
    <t>Текущий ремонт пешеходной дорожки от стоянки "Торговая площадь" до пересечения СОШ№2 и детским садом №3 на территории ЗАТО г.Радужный Владимирской области</t>
  </si>
  <si>
    <t>2.7</t>
  </si>
  <si>
    <t>Устройство автостоянки на 19 мест для жителей многоквартарных домов № 5,6,10 1квартала на территории ЗАТО г.Радужный Владимирской области</t>
  </si>
  <si>
    <t>2.8</t>
  </si>
  <si>
    <t>2.5.1</t>
  </si>
  <si>
    <t>2.5.2</t>
  </si>
  <si>
    <t>2.5.3</t>
  </si>
  <si>
    <t>2.5.4</t>
  </si>
  <si>
    <t>2.5.5</t>
  </si>
  <si>
    <t>Задачи: реализация расходов на приведение в нормативное состояние сети автомобильных дорог общего пользования местного значения городской агломерации</t>
  </si>
  <si>
    <t>Текущий ремонт дождеприемных колодцев с заменой плит перекрытий и решеток на территории ЗАТО г.Радужный Владимирской области (кольцевая автодорога)</t>
  </si>
  <si>
    <t xml:space="preserve">Ремонт перепускной трубы в районе предприятия ООО"Славянка" в 17 квартале ЗАТО г.Радужный Владимирской области </t>
  </si>
  <si>
    <t>2.3.4</t>
  </si>
  <si>
    <r>
      <t xml:space="preserve">Выполнение работ по текущему ремонту пешеходной дорожки вокруг детского сада № 3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</si>
  <si>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2.3.4.1</t>
  </si>
  <si>
    <t>Текущий ремонт пешеходной дорожки у детского сада №3 со стороны жилого дома №30 1квартала ЗАТО г.Радужный Владимирской области</t>
  </si>
  <si>
    <t>2.3.4.2</t>
  </si>
  <si>
    <t>Текущий ремонт пешеходной дорожки между детским садом № 3 и начальной школой 1 квартала ЗАТО г.Радужный Владимирской обл.</t>
  </si>
  <si>
    <t>Выполнение работ по текущему ремонту пожарного проезда и тротуара вдоль жилого дома № 13 3 квартала ЗАТО г. Радужный Владимирской области</t>
  </si>
  <si>
    <t>2.4.6</t>
  </si>
  <si>
    <t>2.4.7</t>
  </si>
  <si>
    <t>от жилого дома № 31 1квартала до жилого дома № 33 1 квартала на территории ЗАТО г. Радужный Владимирской области</t>
  </si>
  <si>
    <t xml:space="preserve">3 квартал, дом № 3, г. Радужный </t>
  </si>
  <si>
    <t>1.6.1.1</t>
  </si>
  <si>
    <t>1.6.1.2</t>
  </si>
  <si>
    <t xml:space="preserve">3 квартал, дом № 2, г. Радужный </t>
  </si>
  <si>
    <t>1.6.2.1</t>
  </si>
  <si>
    <t>1.6.2.2</t>
  </si>
  <si>
    <t xml:space="preserve">1 квартал, дом № 10, г. Радужный </t>
  </si>
  <si>
    <t>1.6.3.1</t>
  </si>
  <si>
    <t>1.6.3.2</t>
  </si>
  <si>
    <t>Благоустройство дворовой территории у многоквартирных домов № 2, № 3, № 6 3квартала (вне границ участка, междворовое пространство)</t>
  </si>
  <si>
    <t>Обслуживание наружного освещения, в том числе предоставление сведений о расходе электрической энергии светильниками наружного освещения</t>
  </si>
  <si>
    <t>1.25</t>
  </si>
  <si>
    <t>Проведение работ по замене сливов на стене летней эстрады на территории ЗАТО г.Радужный Владимирской области</t>
  </si>
  <si>
    <t>Проведение работ по выносу электрического кабеля за территорию автостоянки у МФЦ</t>
  </si>
  <si>
    <t>1.26</t>
  </si>
  <si>
    <t>1.27</t>
  </si>
  <si>
    <t>1.28</t>
  </si>
  <si>
    <t>1.29</t>
  </si>
  <si>
    <t>1.30</t>
  </si>
  <si>
    <t>Проведение работ по благоустройству территории на гаражах "Восточные" на территории ЗАТО г.Радужный Владимирской области</t>
  </si>
  <si>
    <t>Проведение работ по устройству проездов к пожарным гидрантам в квартале 7/1 на территории ЗАТО г.Радужный Владимирской области</t>
  </si>
  <si>
    <t>1.31</t>
  </si>
  <si>
    <t>Проведение работ по устройству пешеходного мостика в районе квартала 7/1 на территории ЗАТО г.Радужный Владимирской области</t>
  </si>
  <si>
    <t>2.3.5</t>
  </si>
  <si>
    <t>2.3.5.1</t>
  </si>
  <si>
    <t>Перенос пешеходного перехода и устройство тротуара у административного здания (д.58) в 1 квартале ЗАТО г.Радужный Владимирской области</t>
  </si>
  <si>
    <t>2.3.5.2</t>
  </si>
  <si>
    <t>Устройство тротуара у пешеходного перехода у дома № 35 в 1 квартале ЗАТО г.Радужный Владимирской области</t>
  </si>
  <si>
    <t>2.3.5.3</t>
  </si>
  <si>
    <t>Устройство тротуара у автобусной остановки "ГИБДД" на территории ЗАТО г.Радужный Владимирской области</t>
  </si>
  <si>
    <t>1.4.2</t>
  </si>
  <si>
    <t>Разработка проекта расширения дороги у светофора (1 квартал дом № 1)</t>
  </si>
  <si>
    <t>1.4.3</t>
  </si>
  <si>
    <t>1.4.4</t>
  </si>
  <si>
    <t>1.4.5</t>
  </si>
  <si>
    <t>Текущий ремонт автомобильной дороги от парковки на торговой площади до павильона 45Б на территории ЗАТО г.Радужный Владимирской области</t>
  </si>
  <si>
    <t>Выполнение работ по текущему ремонту участка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(ПК20+21 до ПК14+71)</t>
  </si>
  <si>
    <t>Ремонт автомобильной дороги от перекрестка у жилого дома № 16 1квартала до очистных сооружений северной группы в 10 квартале (участок автомобильной дороги от ПК10+90 до ПК16+00 поворот на площадку размещения снега)</t>
  </si>
  <si>
    <t>Ремонт кольцевой автомобильной дороги вокруг 1 и 3 кварталов (участок автомобильной дороги от жилого дома № 28 квартала 1 до жилого дома №22 квартала3)</t>
  </si>
  <si>
    <t>Ремонт автомобильной дороги от проходной ФКП ГЛП "Радуга" в 13/13 квартале до котельной в 13/20 квартале (участок автомобильной дороги от здания офиса ЗАО "Радугаэнерго" до въезда на центральную котельную)</t>
  </si>
  <si>
    <t>Ремонт автомобильной дороги от жилого дома № 9 до жилого дома № 5 1квартала</t>
  </si>
  <si>
    <t>Ремонт автомобильной дороги от производственной базы ЗАО "Электон" до "Автомобильная дорога от КПП на въезде в город до перекрестка у жилого дома № 1 1квартала"</t>
  </si>
  <si>
    <t>Ремонт автомобильной дороги от жилого дома № 31 1квартала до кольцевой автомобильной дороги</t>
  </si>
  <si>
    <t>1.45</t>
  </si>
  <si>
    <t>Мероприятия, направленные на реализацию проекта "Юные косьминовцы-волонтеры XXI века" (МБОУ СОШ №2)</t>
  </si>
  <si>
    <t>МБОУ СОШ №2</t>
  </si>
  <si>
    <t>Ремонт пешеходной дорожки от ж.д. № 31 1квартала до кольцевой автомоб.дороги</t>
  </si>
  <si>
    <t>Ремонт пешеходной дорожки от ж.д. № 15 1квартала до здания ГУСа</t>
  </si>
  <si>
    <t>2.9.1</t>
  </si>
  <si>
    <t xml:space="preserve">Строительство автостоянки напротив многоквартирного жилого дома № 19 квартала 3 </t>
  </si>
  <si>
    <t>2.10</t>
  </si>
  <si>
    <t>Разработка проектно-сметной документации: на установку дополнительных опор уличного освещения у жилого дома №9 3квартала и у посадочной площадки остановки "Городской парк"; на установку дополнительных опор уличного освещения  пешеходной дорожки от КНС-49 до 13 квартала; участка автодороги от офиса "Электон" в сторону квартала 16; автодороги от кольцевой автомобильной дороги до ГСК-6 и участка автодороги от ГСК-6 до ТП 15-23 квартала 7/1; устройство наружного освещения проезда от западного участка кольцевой дороги у ж.д. № 19 квартала 3 до ж.д. № 28 квартала 3; устройство наружного освещения автостоянок напротив ж.д. №31 и № 32 квартала 1,   у ж.д. № 19 квартала 3</t>
  </si>
  <si>
    <t>Мероприятия подпрограммы "Строительство, ремонт и реконструкция автомобильных дорог общего пользования местного значения на территории ЗАТО г. Радужный Владимирской области"</t>
  </si>
  <si>
    <t>общего пользования местного значения на территории ЗАТО г. Радужный Владимирской области"</t>
  </si>
  <si>
    <t>к подпрограмме "Строительство, ремонт и реконструкция автомобильных дорог</t>
  </si>
  <si>
    <t>на территории ЗАТО г. радужный Владимирской области"</t>
  </si>
  <si>
    <t>Приложение № 2</t>
  </si>
  <si>
    <t>к постановлению администрации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</si>
  <si>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"Приложение № 1</t>
  </si>
  <si>
    <t>Финансовое обеспечение дорожной деятельности в рамках реализации национального проекта "Безопасные качественные дороги" (Федеральный проект "Дорожные сети")</t>
  </si>
  <si>
    <t>Цель:  достижение результатов национального проекта "Безопасные качественные дороги" направленного на реализацию мероприятий по обеспечению безопасности дорожного движения</t>
  </si>
  <si>
    <t>Приложение № 7</t>
  </si>
  <si>
    <t xml:space="preserve">                                                                                                                                                                                                    "Приложение</t>
  </si>
  <si>
    <t>Приложение № 9</t>
  </si>
  <si>
    <t xml:space="preserve">                                                                                                                                                                                                                                  "Приложение</t>
  </si>
  <si>
    <t>Приложение № 11</t>
  </si>
  <si>
    <t>"Приложение № 3</t>
  </si>
  <si>
    <t>"Приложение № 5</t>
  </si>
  <si>
    <t xml:space="preserve">                                                                                                                                                                                                    " Приложение</t>
  </si>
  <si>
    <t>к постановлению администрации ЗАТО г. Радужный Владимирской области</t>
  </si>
  <si>
    <t>3. Ресурсное обеспечение подпрограммы</t>
  </si>
  <si>
    <t>Подпрограмма "Формирование комфортной городской среды на территории ЗАТО г. Радужный Влдадимирской области"</t>
  </si>
  <si>
    <t>2018-2022</t>
  </si>
  <si>
    <t xml:space="preserve">МКУ «ГКМХ»                                          МКУ «Дорожник», 
Управляющие организации, ТСЖ,
Управление культуры,
Управление образования
</t>
  </si>
  <si>
    <t>2018-2024гг.</t>
  </si>
  <si>
    <t>В том числе по годам</t>
  </si>
  <si>
    <t>Ремонт дворовых территорий многоквартирных домов (ремонт дворового проезда, тротуаров, установка скамеек и урн) по адресу: 3 квартал, дом №3 и дом №2; 1квартал, дом № 10</t>
  </si>
  <si>
    <t xml:space="preserve"> на территории ЗАТО г. Радужный Владимирской области"</t>
  </si>
  <si>
    <t>на территории ЗАТО г. Радужный Владимирской области"</t>
  </si>
  <si>
    <t>Мероприятия подпрограммы "Содержание дорог и объектов благоустройства                                                                                                                                                      на территории ЗАТО г. Радужный Владимирской области"</t>
  </si>
  <si>
    <t xml:space="preserve">к подпрограмме "Содержание дорог и объектов благоустройства </t>
  </si>
  <si>
    <t>Мероприятия подпрограммы "Техническое обслуживание, ремонт и модернизация уличного освещения                                                                                      на территории ЗАТО г. Радужный Владимирской области"</t>
  </si>
  <si>
    <t>2025 год</t>
  </si>
  <si>
    <t>2017-2025 гг.</t>
  </si>
  <si>
    <t>Строительство пешеходной дорожки в 17 квартале на территории ЗАТО г. Радужный Владимирской области, в том числе проектно-сметные работы</t>
  </si>
  <si>
    <t>1.46</t>
  </si>
  <si>
    <t>Текущий ремонт автобусной остановки "ГИБДД", 17 квартал</t>
  </si>
  <si>
    <t>Выполнение работ по ремонту сквозного проезда автомобильной дороги и пешеходного перехода на территории ЗАТО г. Радужный Владимирской области</t>
  </si>
  <si>
    <t>1.6.8</t>
  </si>
  <si>
    <t>Разработка "Комплексной схемы организации дорожного движения" (КСОДД)</t>
  </si>
  <si>
    <t>1.5.а.</t>
  </si>
  <si>
    <t xml:space="preserve">Реализация  мероприятия  за счет   средств городского бюджета  </t>
  </si>
  <si>
    <t>Устройство уличного освещения автодороги от офиса «Электон» до многоквартирного дома № 1 1 квартала, пешеходной дорожки от КНС-49 до квартала 13, около ж.д. № 9 квартала 3, у остановки "Городской парк", в районе летней эстрады,участка автомобильной дороги от перекрестка у офиса ЗАО "Электон" через 16 квартал до северо-западной границы города, протяженностью 150 мп</t>
  </si>
  <si>
    <t>к подпрограмме "Техническое обслуживание, ремонт и модернизация уличного освещения</t>
  </si>
  <si>
    <t>Мероприятия подпрограммы  "Формирование комфортной городской среды на территории ЗАТО г. Радужный Владимирской области"</t>
  </si>
  <si>
    <t>Мероприятия подпрограммы "Ведомственная программа "Ямочный ремонт, сезонные работы                                               по благоустройству города на территории ЗАТО г. Радужный Владимирской области"</t>
  </si>
  <si>
    <t>к подпрограмме "Ведомственная программа "Ямочный ремонт, сезонные работы</t>
  </si>
  <si>
    <t xml:space="preserve"> по благоустройству города на территории ЗАТО г. Радужный Владимирской области"</t>
  </si>
  <si>
    <t>Выполнение работ по ремонту автомобильной дороги межквартальной полосы от перекрестка у жилого дома № 22 3квартала до перекрестка у жилого дома № 1 3квартала на территории ЗАТО г. Радужный Владимирской области</t>
  </si>
  <si>
    <t>1.6.1</t>
  </si>
  <si>
    <t>1.6.2</t>
  </si>
  <si>
    <t>1.6.3</t>
  </si>
  <si>
    <t>1.6.4</t>
  </si>
  <si>
    <t>1.6.5</t>
  </si>
  <si>
    <t>1.6.6</t>
  </si>
  <si>
    <t>1.6.7</t>
  </si>
  <si>
    <t>Ремонт автомобильных дорог общего пользования местного значения на территории ЗАТО г.Радужный Владимирской области</t>
  </si>
  <si>
    <t>Выполнение работ по ремонту автомобильной дороги от КПП на въезде в город до перекрестка у жилого дома № 1 1квартала</t>
  </si>
  <si>
    <t>Выполнение работ по ремонту автомобильной дороги от перекрестка у жилого дома № 28 1квартала до перекрестка у жилого дома № 23 1квартала</t>
  </si>
  <si>
    <t>Итого 2024 год</t>
  </si>
  <si>
    <t>2.6.1</t>
  </si>
  <si>
    <t>2.6.2</t>
  </si>
  <si>
    <t>2.6.3</t>
  </si>
  <si>
    <t>Ремонт пешеходной дорожки от ЗАГС (поворот на жилой дом № 31 1квартала) до магазина  жилого дома №29 1квартала (участок 109 м)</t>
  </si>
  <si>
    <t>2.9</t>
  </si>
  <si>
    <t>Текущий ремонт автомобильной дороги от ж/д № 5 до ж/д № 9 1квартала на территории ЗАТО г.Радужный Владимирской области</t>
  </si>
  <si>
    <t>2.4.1</t>
  </si>
  <si>
    <t>2.4.2</t>
  </si>
  <si>
    <t>2.4.3</t>
  </si>
  <si>
    <t>2.4.4</t>
  </si>
  <si>
    <t>2.6</t>
  </si>
  <si>
    <t>программы "Дорожное хозяйство и благоустройство</t>
  </si>
  <si>
    <t>Ремонт ограждения на участке кольцевой автомобильной дороги на территории ЗАТО г.Радужный Владимирской области</t>
  </si>
  <si>
    <t>Благоустройство  территории квартала 7/2 ЗАТО г.Радужный Владимирской области:  проведение работ по вертикальной планировке; проведение работ по исправлению профиля дороги; ремон дренажной системы</t>
  </si>
  <si>
    <t>1.33</t>
  </si>
  <si>
    <t>1.34</t>
  </si>
  <si>
    <t>Изменение уровня водопропускной трубы в квартале 7/1</t>
  </si>
  <si>
    <t>Разработка технических паспортов на установленные дополнительные опоры наружного освещения</t>
  </si>
  <si>
    <t>Итого 2022 год</t>
  </si>
  <si>
    <t>2023 год</t>
  </si>
  <si>
    <t>2.4.1.</t>
  </si>
  <si>
    <t>Установка светильников на существующие опоры наружного освещения вдоль жилых домов №31 и №53 квартала 7/1 на территории ЗАТО г.Радужный Владимирской области</t>
  </si>
  <si>
    <t>2024 год</t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</si>
  <si>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</si>
  <si>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</t>
  </si>
  <si>
    <t xml:space="preserve"> МКУ "ГКМХ" МКУ"Дорожник"</t>
  </si>
  <si>
    <t>Количество благоустроенных дворовых территорий  3;                                          Доля благоустроенных дворовых  территорий от общего количества дворовых территорий 4,05 %</t>
  </si>
  <si>
    <t xml:space="preserve">1 квартал, дом №16 г.Радужный </t>
  </si>
  <si>
    <t xml:space="preserve"> МКУ "ГКМХ"</t>
  </si>
  <si>
    <t>в том числе:</t>
  </si>
  <si>
    <t>1.1.1.1</t>
  </si>
  <si>
    <t>в границах земельного участка придомовой территории</t>
  </si>
  <si>
    <t>1.1.1.2</t>
  </si>
  <si>
    <t>вне границах земельного участка придомовой территории</t>
  </si>
  <si>
    <t xml:space="preserve">1 квартал, дом №23 г.Радужный </t>
  </si>
  <si>
    <t>1.1.2.1</t>
  </si>
  <si>
    <t>1.1.2.2</t>
  </si>
  <si>
    <t xml:space="preserve">1 квартал, дом № 24, г. Радужный </t>
  </si>
  <si>
    <t>МКУ"Дорожник"</t>
  </si>
  <si>
    <t>1.1.3.1</t>
  </si>
  <si>
    <t>1.1.3.2</t>
  </si>
  <si>
    <t>1.1.4.</t>
  </si>
  <si>
    <t>3 квартал, дом №25 г.Радужный</t>
  </si>
  <si>
    <t>1.1.4.1.</t>
  </si>
  <si>
    <t>1.1.4.2.</t>
  </si>
  <si>
    <t>1.1.а</t>
  </si>
  <si>
    <t>Проверка сметной документации по объекту Благоустройство дворовых территорий  многоквартирных домов ЗАТО г. Радужный</t>
  </si>
  <si>
    <t>МКУ "ГКМХ", МКУ "Дорожник"</t>
  </si>
  <si>
    <t>Текущий ремонт подъездной дороги от  ж/д № 33 1 квартала до Культурного центра "Досуг" на территории ЗАТО г.Радужный Владимирской области</t>
  </si>
  <si>
    <t>Выполнение работ по текущему ремонту кольцевой автомобильной дороги вокруг                      1 и 3 кварталов                                                           (17 537 ОП МГ-02):</t>
  </si>
  <si>
    <t xml:space="preserve">от жилого дома №19 1квартала до дома № 22а (магазин "Магнит") 1квартала и от жилого дома №28 1квартала и от жилого дома № 28 1квартала до жилого дома №32 1квартала; парковка у дома № 29 1 квартала; автомобильная стоянка у дома № 58 1 квартала) на территории ЗАТО г. Радужный Владимирской области                                   </t>
  </si>
  <si>
    <t>Выполнение работ по текущему ремонту тротуара, пешеходного перехода и площадок у пунктов разбора воды на территории ЗАТО г.Радужный Владимирской области (текущий ремонт тротуара, пешеходного перехода у остановки "Северная" к магазину "Пятерочка")</t>
  </si>
  <si>
    <r>
      <t xml:space="preserve">Текущий ремонт пешеходной дорожки, тротуаров и пешеходного перехода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</si>
  <si>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2.4.7.1</t>
  </si>
  <si>
    <t>Текущий ремонт пешеходной дорожки от жилого дома № 21 1квартала до жилого дома № 23 1квартала на территории ЗАТО г.Радужный Владимирской области</t>
  </si>
  <si>
    <t>2.4.7.2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</si>
</sst>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"/>
    <numFmt numFmtId="190" formatCode="#,##0.000"/>
    <numFmt numFmtId="191" formatCode="_-* #,##0.000&quot;р.&quot;_-;\-* #,##0.000&quot;р.&quot;_-;_-* &quot;-&quot;???&quot;р.&quot;_-;_-@_-"/>
    <numFmt numFmtId="192" formatCode="#,##0.00_ ;\-#,##0.00\ "/>
    <numFmt numFmtId="193" formatCode="#,##0.000_ ;\-#,##0.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  <numFmt numFmtId="199" formatCode="[$-FC19]d\ mmmm\ yyyy\ &quot;г.&quot;"/>
    <numFmt numFmtId="200" formatCode="0.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5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6" fillId="24" borderId="0" xfId="0" applyFont="1" applyFill="1" applyBorder="1" applyAlignment="1">
      <alignment vertical="top" wrapText="1"/>
    </xf>
    <xf numFmtId="0" fontId="6" fillId="24" borderId="0" xfId="0" applyFont="1" applyFill="1" applyBorder="1" applyAlignment="1">
      <alignment/>
    </xf>
    <xf numFmtId="0" fontId="6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90" fontId="7" fillId="24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189" fontId="7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98" fontId="6" fillId="24" borderId="10" xfId="0" applyNumberFormat="1" applyFont="1" applyFill="1" applyBorder="1" applyAlignment="1">
      <alignment horizontal="center" vertical="center"/>
    </xf>
    <xf numFmtId="198" fontId="6" fillId="24" borderId="10" xfId="0" applyNumberFormat="1" applyFont="1" applyFill="1" applyBorder="1" applyAlignment="1">
      <alignment horizontal="center" vertical="center" wrapText="1"/>
    </xf>
    <xf numFmtId="198" fontId="7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98" fontId="6" fillId="24" borderId="10" xfId="0" applyNumberFormat="1" applyFont="1" applyFill="1" applyBorder="1" applyAlignment="1" applyProtection="1">
      <alignment horizontal="center" vertical="center"/>
      <protection locked="0"/>
    </xf>
    <xf numFmtId="198" fontId="6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49" fontId="7" fillId="24" borderId="12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top" wrapText="1"/>
    </xf>
    <xf numFmtId="198" fontId="3" fillId="24" borderId="10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198" fontId="3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98" fontId="7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88" fontId="0" fillId="0" borderId="0" xfId="0" applyNumberFormat="1" applyAlignment="1">
      <alignment/>
    </xf>
    <xf numFmtId="0" fontId="0" fillId="0" borderId="0" xfId="0" applyFill="1" applyAlignment="1">
      <alignment/>
    </xf>
    <xf numFmtId="198" fontId="0" fillId="0" borderId="0" xfId="0" applyNumberForma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Alignment="1">
      <alignment vertical="top"/>
    </xf>
    <xf numFmtId="0" fontId="15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6" fillId="25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/>
    </xf>
    <xf numFmtId="49" fontId="1" fillId="25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vertical="center"/>
    </xf>
    <xf numFmtId="188" fontId="5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right"/>
    </xf>
    <xf numFmtId="0" fontId="17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center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 wrapText="1"/>
    </xf>
    <xf numFmtId="0" fontId="15" fillId="0" borderId="0" xfId="0" applyFont="1" applyAlignment="1">
      <alignment vertical="top"/>
    </xf>
    <xf numFmtId="0" fontId="6" fillId="25" borderId="15" xfId="0" applyFont="1" applyFill="1" applyBorder="1" applyAlignment="1">
      <alignment vertical="top" wrapText="1"/>
    </xf>
    <xf numFmtId="49" fontId="1" fillId="24" borderId="13" xfId="0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vertical="center" wrapText="1"/>
    </xf>
    <xf numFmtId="198" fontId="3" fillId="24" borderId="10" xfId="0" applyNumberFormat="1" applyFont="1" applyFill="1" applyBorder="1" applyAlignment="1">
      <alignment horizontal="center"/>
    </xf>
    <xf numFmtId="49" fontId="3" fillId="25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25" borderId="15" xfId="0" applyFont="1" applyFill="1" applyBorder="1" applyAlignment="1">
      <alignment horizontal="center" vertical="top" wrapText="1"/>
    </xf>
    <xf numFmtId="198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198" fontId="15" fillId="25" borderId="13" xfId="0" applyNumberFormat="1" applyFont="1" applyFill="1" applyBorder="1" applyAlignment="1">
      <alignment horizontal="center" vertical="center" wrapText="1"/>
    </xf>
    <xf numFmtId="198" fontId="15" fillId="0" borderId="13" xfId="0" applyNumberFormat="1" applyFont="1" applyBorder="1" applyAlignment="1">
      <alignment horizontal="center" vertical="center" wrapText="1"/>
    </xf>
    <xf numFmtId="198" fontId="19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/>
    </xf>
    <xf numFmtId="198" fontId="15" fillId="0" borderId="13" xfId="0" applyNumberFormat="1" applyFont="1" applyFill="1" applyBorder="1" applyAlignment="1">
      <alignment horizontal="center" vertical="center" wrapText="1"/>
    </xf>
    <xf numFmtId="198" fontId="19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198" fontId="18" fillId="0" borderId="13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25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98" fontId="15" fillId="0" borderId="16" xfId="0" applyNumberFormat="1" applyFont="1" applyFill="1" applyBorder="1" applyAlignment="1">
      <alignment horizontal="center" vertical="center" wrapText="1"/>
    </xf>
    <xf numFmtId="198" fontId="15" fillId="25" borderId="16" xfId="0" applyNumberFormat="1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8" fillId="25" borderId="13" xfId="0" applyFont="1" applyFill="1" applyBorder="1" applyAlignment="1">
      <alignment horizontal="center" vertical="center" wrapText="1"/>
    </xf>
    <xf numFmtId="198" fontId="18" fillId="25" borderId="13" xfId="0" applyNumberFormat="1" applyFont="1" applyFill="1" applyBorder="1" applyAlignment="1">
      <alignment horizontal="center" vertical="center" wrapText="1"/>
    </xf>
    <xf numFmtId="198" fontId="15" fillId="25" borderId="10" xfId="0" applyNumberFormat="1" applyFont="1" applyFill="1" applyBorder="1" applyAlignment="1">
      <alignment horizontal="center" vertical="center" wrapText="1"/>
    </xf>
    <xf numFmtId="188" fontId="19" fillId="25" borderId="10" xfId="0" applyNumberFormat="1" applyFont="1" applyFill="1" applyBorder="1" applyAlignment="1">
      <alignment horizontal="center" vertical="center"/>
    </xf>
    <xf numFmtId="0" fontId="15" fillId="24" borderId="13" xfId="0" applyFont="1" applyFill="1" applyBorder="1" applyAlignment="1">
      <alignment horizontal="center" vertical="center" wrapText="1"/>
    </xf>
    <xf numFmtId="198" fontId="18" fillId="24" borderId="13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wrapText="1"/>
    </xf>
    <xf numFmtId="0" fontId="6" fillId="24" borderId="1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98" fontId="1" fillId="24" borderId="11" xfId="0" applyNumberFormat="1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198" fontId="6" fillId="22" borderId="10" xfId="0" applyNumberFormat="1" applyFont="1" applyFill="1" applyBorder="1" applyAlignment="1">
      <alignment horizontal="center" vertical="center"/>
    </xf>
    <xf numFmtId="198" fontId="1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 wrapText="1"/>
    </xf>
    <xf numFmtId="49" fontId="7" fillId="22" borderId="10" xfId="0" applyNumberFormat="1" applyFont="1" applyFill="1" applyBorder="1" applyAlignment="1">
      <alignment horizontal="center" vertical="center" wrapText="1"/>
    </xf>
    <xf numFmtId="198" fontId="7" fillId="22" borderId="10" xfId="0" applyNumberFormat="1" applyFont="1" applyFill="1" applyBorder="1" applyAlignment="1">
      <alignment horizontal="center" vertical="center"/>
    </xf>
    <xf numFmtId="198" fontId="3" fillId="22" borderId="10" xfId="0" applyNumberFormat="1" applyFont="1" applyFill="1" applyBorder="1" applyAlignment="1">
      <alignment horizontal="center" vertical="center"/>
    </xf>
    <xf numFmtId="49" fontId="6" fillId="22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wrapText="1"/>
    </xf>
    <xf numFmtId="0" fontId="6" fillId="22" borderId="1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/>
    </xf>
    <xf numFmtId="198" fontId="15" fillId="25" borderId="19" xfId="0" applyNumberFormat="1" applyFont="1" applyFill="1" applyBorder="1" applyAlignment="1">
      <alignment horizontal="center" vertical="center" wrapText="1"/>
    </xf>
    <xf numFmtId="198" fontId="15" fillId="25" borderId="15" xfId="0" applyNumberFormat="1" applyFont="1" applyFill="1" applyBorder="1" applyAlignment="1">
      <alignment horizontal="center" vertical="center" wrapText="1"/>
    </xf>
    <xf numFmtId="198" fontId="15" fillId="25" borderId="20" xfId="0" applyNumberFormat="1" applyFont="1" applyFill="1" applyBorder="1" applyAlignment="1">
      <alignment horizontal="center" vertical="center" wrapText="1"/>
    </xf>
    <xf numFmtId="198" fontId="0" fillId="0" borderId="0" xfId="0" applyNumberFormat="1" applyAlignment="1">
      <alignment/>
    </xf>
    <xf numFmtId="198" fontId="15" fillId="24" borderId="15" xfId="0" applyNumberFormat="1" applyFont="1" applyFill="1" applyBorder="1" applyAlignment="1">
      <alignment horizontal="center" vertical="center" wrapText="1"/>
    </xf>
    <xf numFmtId="198" fontId="6" fillId="24" borderId="13" xfId="0" applyNumberFormat="1" applyFont="1" applyFill="1" applyBorder="1" applyAlignment="1">
      <alignment vertical="center" wrapText="1"/>
    </xf>
    <xf numFmtId="0" fontId="15" fillId="24" borderId="10" xfId="0" applyFont="1" applyFill="1" applyBorder="1" applyAlignment="1">
      <alignment horizontal="center" vertical="center" wrapText="1"/>
    </xf>
    <xf numFmtId="198" fontId="18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vertical="top" wrapText="1"/>
    </xf>
    <xf numFmtId="198" fontId="18" fillId="24" borderId="18" xfId="0" applyNumberFormat="1" applyFont="1" applyFill="1" applyBorder="1" applyAlignment="1">
      <alignment horizontal="center" vertical="center" wrapText="1"/>
    </xf>
    <xf numFmtId="198" fontId="18" fillId="24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98" fontId="5" fillId="0" borderId="0" xfId="0" applyNumberFormat="1" applyFont="1" applyFill="1" applyAlignment="1">
      <alignment vertical="top" wrapText="1"/>
    </xf>
    <xf numFmtId="198" fontId="1" fillId="22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198" fontId="3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49" fontId="3" fillId="24" borderId="13" xfId="0" applyNumberFormat="1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top" wrapText="1"/>
    </xf>
    <xf numFmtId="198" fontId="18" fillId="24" borderId="12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vertical="top" wrapText="1"/>
    </xf>
    <xf numFmtId="0" fontId="15" fillId="24" borderId="13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vertical="center" wrapText="1"/>
    </xf>
    <xf numFmtId="49" fontId="1" fillId="22" borderId="10" xfId="0" applyNumberFormat="1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vertical="top" wrapText="1"/>
    </xf>
    <xf numFmtId="0" fontId="15" fillId="22" borderId="10" xfId="0" applyFont="1" applyFill="1" applyBorder="1" applyAlignment="1">
      <alignment horizontal="center" vertical="center" wrapText="1"/>
    </xf>
    <xf numFmtId="198" fontId="18" fillId="22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vertical="center" wrapText="1"/>
    </xf>
    <xf numFmtId="198" fontId="6" fillId="24" borderId="10" xfId="0" applyNumberFormat="1" applyFont="1" applyFill="1" applyBorder="1" applyAlignment="1">
      <alignment vertical="center" wrapText="1"/>
    </xf>
    <xf numFmtId="49" fontId="1" fillId="22" borderId="10" xfId="0" applyNumberFormat="1" applyFont="1" applyFill="1" applyBorder="1" applyAlignment="1">
      <alignment horizontal="center" vertical="center"/>
    </xf>
    <xf numFmtId="0" fontId="15" fillId="22" borderId="10" xfId="0" applyFont="1" applyFill="1" applyBorder="1" applyAlignment="1">
      <alignment horizontal="center" vertical="center" wrapText="1"/>
    </xf>
    <xf numFmtId="198" fontId="18" fillId="22" borderId="10" xfId="0" applyNumberFormat="1" applyFont="1" applyFill="1" applyBorder="1" applyAlignment="1">
      <alignment horizontal="center" vertical="center" wrapText="1"/>
    </xf>
    <xf numFmtId="198" fontId="6" fillId="22" borderId="10" xfId="0" applyNumberFormat="1" applyFont="1" applyFill="1" applyBorder="1" applyAlignment="1">
      <alignment vertical="center" wrapText="1"/>
    </xf>
    <xf numFmtId="198" fontId="15" fillId="24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198" fontId="18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top" wrapText="1"/>
    </xf>
    <xf numFmtId="0" fontId="6" fillId="22" borderId="10" xfId="0" applyFont="1" applyFill="1" applyBorder="1" applyAlignment="1">
      <alignment vertical="top" wrapText="1"/>
    </xf>
    <xf numFmtId="0" fontId="6" fillId="22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top" wrapText="1"/>
    </xf>
    <xf numFmtId="198" fontId="5" fillId="0" borderId="0" xfId="0" applyNumberFormat="1" applyFont="1" applyFill="1" applyBorder="1" applyAlignment="1">
      <alignment vertical="top" wrapText="1"/>
    </xf>
    <xf numFmtId="0" fontId="5" fillId="25" borderId="13" xfId="0" applyFont="1" applyFill="1" applyBorder="1" applyAlignment="1">
      <alignment vertical="center"/>
    </xf>
    <xf numFmtId="0" fontId="5" fillId="25" borderId="13" xfId="0" applyFont="1" applyFill="1" applyBorder="1" applyAlignment="1">
      <alignment/>
    </xf>
    <xf numFmtId="49" fontId="5" fillId="25" borderId="13" xfId="0" applyNumberFormat="1" applyFont="1" applyFill="1" applyBorder="1" applyAlignment="1">
      <alignment/>
    </xf>
    <xf numFmtId="0" fontId="5" fillId="25" borderId="13" xfId="0" applyFont="1" applyFill="1" applyBorder="1" applyAlignment="1">
      <alignment horizontal="right"/>
    </xf>
    <xf numFmtId="49" fontId="7" fillId="22" borderId="10" xfId="0" applyNumberFormat="1" applyFont="1" applyFill="1" applyBorder="1" applyAlignment="1">
      <alignment horizontal="center" vertical="center"/>
    </xf>
    <xf numFmtId="49" fontId="6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top" wrapText="1"/>
    </xf>
    <xf numFmtId="0" fontId="5" fillId="22" borderId="13" xfId="0" applyFont="1" applyFill="1" applyBorder="1" applyAlignment="1">
      <alignment vertical="center"/>
    </xf>
    <xf numFmtId="0" fontId="5" fillId="22" borderId="13" xfId="0" applyFont="1" applyFill="1" applyBorder="1" applyAlignment="1">
      <alignment/>
    </xf>
    <xf numFmtId="49" fontId="5" fillId="22" borderId="13" xfId="0" applyNumberFormat="1" applyFont="1" applyFill="1" applyBorder="1" applyAlignment="1">
      <alignment/>
    </xf>
    <xf numFmtId="0" fontId="5" fillId="22" borderId="13" xfId="0" applyFont="1" applyFill="1" applyBorder="1" applyAlignment="1">
      <alignment horizontal="right"/>
    </xf>
    <xf numFmtId="0" fontId="5" fillId="26" borderId="13" xfId="0" applyFont="1" applyFill="1" applyBorder="1" applyAlignment="1">
      <alignment vertical="center"/>
    </xf>
    <xf numFmtId="0" fontId="5" fillId="26" borderId="13" xfId="0" applyFont="1" applyFill="1" applyBorder="1" applyAlignment="1">
      <alignment/>
    </xf>
    <xf numFmtId="49" fontId="5" fillId="26" borderId="13" xfId="0" applyNumberFormat="1" applyFont="1" applyFill="1" applyBorder="1" applyAlignment="1">
      <alignment/>
    </xf>
    <xf numFmtId="0" fontId="5" fillId="26" borderId="13" xfId="0" applyFont="1" applyFill="1" applyBorder="1" applyAlignment="1">
      <alignment horizontal="right"/>
    </xf>
    <xf numFmtId="198" fontId="5" fillId="0" borderId="13" xfId="0" applyNumberFormat="1" applyFont="1" applyBorder="1" applyAlignment="1">
      <alignment/>
    </xf>
    <xf numFmtId="0" fontId="5" fillId="22" borderId="13" xfId="0" applyFont="1" applyFill="1" applyBorder="1" applyAlignment="1">
      <alignment vertical="top"/>
    </xf>
    <xf numFmtId="1" fontId="5" fillId="22" borderId="13" xfId="0" applyNumberFormat="1" applyFont="1" applyFill="1" applyBorder="1" applyAlignment="1">
      <alignment horizontal="right"/>
    </xf>
    <xf numFmtId="0" fontId="7" fillId="24" borderId="10" xfId="0" applyFont="1" applyFill="1" applyBorder="1" applyAlignment="1">
      <alignment horizontal="center" wrapText="1"/>
    </xf>
    <xf numFmtId="198" fontId="15" fillId="25" borderId="18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6" fillId="25" borderId="25" xfId="0" applyFont="1" applyFill="1" applyBorder="1" applyAlignment="1">
      <alignment vertical="center" wrapText="1"/>
    </xf>
    <xf numFmtId="0" fontId="6" fillId="24" borderId="1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49" fontId="1" fillId="22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90" fontId="3" fillId="24" borderId="10" xfId="0" applyNumberFormat="1" applyFont="1" applyFill="1" applyBorder="1" applyAlignment="1">
      <alignment horizontal="center"/>
    </xf>
    <xf numFmtId="190" fontId="1" fillId="24" borderId="10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 vertical="center"/>
    </xf>
    <xf numFmtId="190" fontId="1" fillId="22" borderId="10" xfId="0" applyNumberFormat="1" applyFont="1" applyFill="1" applyBorder="1" applyAlignment="1">
      <alignment horizontal="center"/>
    </xf>
    <xf numFmtId="190" fontId="1" fillId="24" borderId="10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 vertical="center"/>
    </xf>
    <xf numFmtId="198" fontId="3" fillId="24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0" fillId="24" borderId="10" xfId="0" applyFill="1" applyBorder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1" fillId="0" borderId="13" xfId="0" applyFont="1" applyBorder="1" applyAlignment="1">
      <alignment horizontal="center" vertical="top" wrapText="1"/>
    </xf>
    <xf numFmtId="0" fontId="7" fillId="22" borderId="10" xfId="0" applyFont="1" applyFill="1" applyBorder="1" applyAlignment="1">
      <alignment horizontal="center" vertical="center"/>
    </xf>
    <xf numFmtId="49" fontId="6" fillId="24" borderId="26" xfId="0" applyNumberFormat="1" applyFont="1" applyFill="1" applyBorder="1" applyAlignment="1">
      <alignment vertical="center" wrapText="1"/>
    </xf>
    <xf numFmtId="49" fontId="6" fillId="24" borderId="12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wrapText="1"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98" fontId="1" fillId="0" borderId="13" xfId="0" applyNumberFormat="1" applyFont="1" applyBorder="1" applyAlignment="1">
      <alignment horizontal="center" vertical="center" wrapText="1"/>
    </xf>
    <xf numFmtId="198" fontId="1" fillId="0" borderId="13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/>
    </xf>
    <xf numFmtId="198" fontId="3" fillId="0" borderId="13" xfId="0" applyNumberFormat="1" applyFont="1" applyBorder="1" applyAlignment="1">
      <alignment horizontal="center" vertical="center" wrapText="1"/>
    </xf>
    <xf numFmtId="198" fontId="1" fillId="25" borderId="13" xfId="0" applyNumberFormat="1" applyFont="1" applyFill="1" applyBorder="1" applyAlignment="1">
      <alignment horizontal="center" vertical="center" wrapText="1"/>
    </xf>
    <xf numFmtId="198" fontId="1" fillId="25" borderId="13" xfId="0" applyNumberFormat="1" applyFont="1" applyFill="1" applyBorder="1" applyAlignment="1">
      <alignment horizontal="center" vertical="center"/>
    </xf>
    <xf numFmtId="198" fontId="1" fillId="0" borderId="13" xfId="0" applyNumberFormat="1" applyFont="1" applyFill="1" applyBorder="1" applyAlignment="1">
      <alignment horizontal="center" vertical="center" wrapText="1"/>
    </xf>
    <xf numFmtId="198" fontId="1" fillId="0" borderId="13" xfId="0" applyNumberFormat="1" applyFont="1" applyFill="1" applyBorder="1" applyAlignment="1">
      <alignment horizontal="center" vertical="center"/>
    </xf>
    <xf numFmtId="198" fontId="1" fillId="24" borderId="13" xfId="0" applyNumberFormat="1" applyFont="1" applyFill="1" applyBorder="1" applyAlignment="1">
      <alignment horizontal="center" vertical="center"/>
    </xf>
    <xf numFmtId="198" fontId="1" fillId="24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98" fontId="0" fillId="0" borderId="13" xfId="0" applyNumberFormat="1" applyBorder="1" applyAlignment="1">
      <alignment/>
    </xf>
    <xf numFmtId="0" fontId="1" fillId="0" borderId="0" xfId="0" applyFont="1" applyAlignment="1">
      <alignment horizontal="left"/>
    </xf>
    <xf numFmtId="198" fontId="15" fillId="24" borderId="13" xfId="0" applyNumberFormat="1" applyFont="1" applyFill="1" applyBorder="1" applyAlignment="1">
      <alignment horizontal="center" vertical="center" wrapText="1"/>
    </xf>
    <xf numFmtId="198" fontId="1" fillId="22" borderId="13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vertical="center"/>
    </xf>
    <xf numFmtId="188" fontId="1" fillId="0" borderId="15" xfId="0" applyNumberFormat="1" applyFont="1" applyBorder="1" applyAlignment="1">
      <alignment horizontal="center" vertical="center"/>
    </xf>
    <xf numFmtId="198" fontId="1" fillId="0" borderId="14" xfId="0" applyNumberFormat="1" applyFont="1" applyFill="1" applyBorder="1" applyAlignment="1">
      <alignment horizontal="center" vertical="center"/>
    </xf>
    <xf numFmtId="198" fontId="1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188" fontId="1" fillId="0" borderId="10" xfId="0" applyNumberFormat="1" applyFont="1" applyBorder="1" applyAlignment="1">
      <alignment horizontal="center" vertical="center"/>
    </xf>
    <xf numFmtId="198" fontId="1" fillId="0" borderId="10" xfId="0" applyNumberFormat="1" applyFont="1" applyFill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7" fillId="24" borderId="21" xfId="0" applyFont="1" applyFill="1" applyBorder="1" applyAlignment="1">
      <alignment/>
    </xf>
    <xf numFmtId="0" fontId="17" fillId="24" borderId="0" xfId="0" applyFont="1" applyFill="1" applyAlignment="1">
      <alignment/>
    </xf>
    <xf numFmtId="49" fontId="1" fillId="24" borderId="15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vertical="top" wrapText="1"/>
    </xf>
    <xf numFmtId="0" fontId="18" fillId="24" borderId="15" xfId="0" applyFont="1" applyFill="1" applyBorder="1" applyAlignment="1">
      <alignment horizontal="center" vertical="center" wrapText="1"/>
    </xf>
    <xf numFmtId="198" fontId="18" fillId="24" borderId="15" xfId="0" applyNumberFormat="1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top" wrapText="1"/>
    </xf>
    <xf numFmtId="198" fontId="39" fillId="22" borderId="10" xfId="0" applyNumberFormat="1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vertical="top" wrapText="1"/>
    </xf>
    <xf numFmtId="0" fontId="15" fillId="25" borderId="14" xfId="0" applyFont="1" applyFill="1" applyBorder="1" applyAlignment="1">
      <alignment vertical="center" wrapText="1"/>
    </xf>
    <xf numFmtId="0" fontId="20" fillId="25" borderId="16" xfId="0" applyFont="1" applyFill="1" applyBorder="1" applyAlignment="1">
      <alignment/>
    </xf>
    <xf numFmtId="0" fontId="15" fillId="25" borderId="10" xfId="0" applyFont="1" applyFill="1" applyBorder="1" applyAlignment="1">
      <alignment vertical="center" wrapText="1"/>
    </xf>
    <xf numFmtId="0" fontId="15" fillId="25" borderId="27" xfId="0" applyFont="1" applyFill="1" applyBorder="1" applyAlignment="1">
      <alignment vertical="center" wrapText="1"/>
    </xf>
    <xf numFmtId="0" fontId="15" fillId="25" borderId="28" xfId="0" applyFont="1" applyFill="1" applyBorder="1" applyAlignment="1">
      <alignment vertical="center" wrapText="1"/>
    </xf>
    <xf numFmtId="198" fontId="18" fillId="25" borderId="16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1" fillId="22" borderId="10" xfId="0" applyNumberFormat="1" applyFont="1" applyFill="1" applyBorder="1" applyAlignment="1">
      <alignment horizontal="center" vertical="top" wrapText="1"/>
    </xf>
    <xf numFmtId="49" fontId="6" fillId="24" borderId="29" xfId="0" applyNumberFormat="1" applyFont="1" applyFill="1" applyBorder="1" applyAlignment="1">
      <alignment horizontal="center" vertical="center" wrapText="1"/>
    </xf>
    <xf numFmtId="49" fontId="6" fillId="24" borderId="28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/>
    </xf>
    <xf numFmtId="198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198" fontId="1" fillId="24" borderId="19" xfId="0" applyNumberFormat="1" applyFont="1" applyFill="1" applyBorder="1" applyAlignment="1">
      <alignment horizontal="center" vertical="center"/>
    </xf>
    <xf numFmtId="0" fontId="1" fillId="22" borderId="19" xfId="0" applyFont="1" applyFill="1" applyBorder="1" applyAlignment="1">
      <alignment horizontal="left" vertical="center"/>
    </xf>
    <xf numFmtId="188" fontId="1" fillId="22" borderId="18" xfId="0" applyNumberFormat="1" applyFont="1" applyFill="1" applyBorder="1" applyAlignment="1">
      <alignment horizontal="center" vertical="center"/>
    </xf>
    <xf numFmtId="198" fontId="1" fillId="22" borderId="18" xfId="0" applyNumberFormat="1" applyFont="1" applyFill="1" applyBorder="1" applyAlignment="1">
      <alignment horizontal="center" vertical="center"/>
    </xf>
    <xf numFmtId="188" fontId="1" fillId="22" borderId="1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49" fontId="7" fillId="24" borderId="11" xfId="0" applyNumberFormat="1" applyFont="1" applyFill="1" applyBorder="1" applyAlignment="1">
      <alignment horizontal="center" vertical="center"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6" fillId="24" borderId="30" xfId="0" applyNumberFormat="1" applyFont="1" applyFill="1" applyBorder="1" applyAlignment="1">
      <alignment horizontal="center" vertical="center" wrapText="1"/>
    </xf>
    <xf numFmtId="49" fontId="6" fillId="24" borderId="27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vertical="top" wrapText="1"/>
    </xf>
    <xf numFmtId="198" fontId="7" fillId="22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top" wrapText="1"/>
    </xf>
    <xf numFmtId="198" fontId="7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98" fontId="6" fillId="24" borderId="10" xfId="0" applyNumberFormat="1" applyFont="1" applyFill="1" applyBorder="1" applyAlignment="1">
      <alignment horizontal="center" vertical="center" wrapText="1"/>
    </xf>
    <xf numFmtId="188" fontId="1" fillId="24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center" wrapText="1"/>
    </xf>
    <xf numFmtId="198" fontId="18" fillId="24" borderId="10" xfId="0" applyNumberFormat="1" applyFont="1" applyFill="1" applyBorder="1" applyAlignment="1">
      <alignment vertical="center" wrapText="1"/>
    </xf>
    <xf numFmtId="4" fontId="3" fillId="22" borderId="10" xfId="0" applyNumberFormat="1" applyFont="1" applyFill="1" applyBorder="1" applyAlignment="1">
      <alignment horizontal="center" vertical="center"/>
    </xf>
    <xf numFmtId="0" fontId="17" fillId="22" borderId="18" xfId="0" applyFont="1" applyFill="1" applyBorder="1" applyAlignment="1">
      <alignment/>
    </xf>
    <xf numFmtId="198" fontId="5" fillId="22" borderId="13" xfId="0" applyNumberFormat="1" applyFont="1" applyFill="1" applyBorder="1" applyAlignment="1">
      <alignment/>
    </xf>
    <xf numFmtId="198" fontId="4" fillId="0" borderId="13" xfId="0" applyNumberFormat="1" applyFont="1" applyBorder="1" applyAlignment="1">
      <alignment/>
    </xf>
    <xf numFmtId="198" fontId="4" fillId="22" borderId="13" xfId="0" applyNumberFormat="1" applyFont="1" applyFill="1" applyBorder="1" applyAlignment="1">
      <alignment/>
    </xf>
    <xf numFmtId="198" fontId="4" fillId="24" borderId="16" xfId="0" applyNumberFormat="1" applyFont="1" applyFill="1" applyBorder="1" applyAlignment="1">
      <alignment/>
    </xf>
    <xf numFmtId="198" fontId="5" fillId="24" borderId="16" xfId="0" applyNumberFormat="1" applyFont="1" applyFill="1" applyBorder="1" applyAlignment="1">
      <alignment/>
    </xf>
    <xf numFmtId="198" fontId="5" fillId="22" borderId="16" xfId="0" applyNumberFormat="1" applyFont="1" applyFill="1" applyBorder="1" applyAlignment="1">
      <alignment/>
    </xf>
    <xf numFmtId="198" fontId="5" fillId="26" borderId="13" xfId="0" applyNumberFormat="1" applyFont="1" applyFill="1" applyBorder="1" applyAlignment="1">
      <alignment/>
    </xf>
    <xf numFmtId="198" fontId="5" fillId="26" borderId="16" xfId="0" applyNumberFormat="1" applyFont="1" applyFill="1" applyBorder="1" applyAlignment="1">
      <alignment/>
    </xf>
    <xf numFmtId="198" fontId="5" fillId="26" borderId="16" xfId="0" applyNumberFormat="1" applyFont="1" applyFill="1" applyBorder="1" applyAlignment="1">
      <alignment/>
    </xf>
    <xf numFmtId="198" fontId="5" fillId="24" borderId="16" xfId="0" applyNumberFormat="1" applyFont="1" applyFill="1" applyBorder="1" applyAlignment="1">
      <alignment/>
    </xf>
    <xf numFmtId="198" fontId="5" fillId="25" borderId="13" xfId="0" applyNumberFormat="1" applyFont="1" applyFill="1" applyBorder="1" applyAlignment="1">
      <alignment/>
    </xf>
    <xf numFmtId="198" fontId="5" fillId="25" borderId="16" xfId="0" applyNumberFormat="1" applyFont="1" applyFill="1" applyBorder="1" applyAlignment="1">
      <alignment/>
    </xf>
    <xf numFmtId="0" fontId="6" fillId="22" borderId="17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wrapText="1"/>
    </xf>
    <xf numFmtId="0" fontId="7" fillId="22" borderId="11" xfId="0" applyFont="1" applyFill="1" applyBorder="1" applyAlignment="1">
      <alignment horizontal="center" vertical="center" wrapText="1"/>
    </xf>
    <xf numFmtId="49" fontId="6" fillId="22" borderId="12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left" vertical="center"/>
    </xf>
    <xf numFmtId="49" fontId="7" fillId="24" borderId="1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24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 wrapText="1"/>
    </xf>
    <xf numFmtId="0" fontId="41" fillId="24" borderId="26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6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26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5" fillId="24" borderId="0" xfId="0" applyFont="1" applyFill="1" applyBorder="1" applyAlignment="1">
      <alignment horizontal="center" vertical="top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top" wrapText="1"/>
    </xf>
    <xf numFmtId="0" fontId="6" fillId="22" borderId="11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24" borderId="11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49" fontId="6" fillId="24" borderId="26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98" fontId="6" fillId="24" borderId="10" xfId="0" applyNumberFormat="1" applyFont="1" applyFill="1" applyBorder="1" applyAlignment="1">
      <alignment horizontal="center" vertical="center"/>
    </xf>
    <xf numFmtId="198" fontId="6" fillId="24" borderId="23" xfId="0" applyNumberFormat="1" applyFont="1" applyFill="1" applyBorder="1" applyAlignment="1">
      <alignment horizontal="center" vertical="center"/>
    </xf>
    <xf numFmtId="198" fontId="6" fillId="24" borderId="17" xfId="0" applyNumberFormat="1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/>
    </xf>
    <xf numFmtId="198" fontId="3" fillId="24" borderId="10" xfId="0" applyNumberFormat="1" applyFont="1" applyFill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top" wrapText="1"/>
    </xf>
    <xf numFmtId="0" fontId="7" fillId="0" borderId="23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6" fillId="0" borderId="23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198" fontId="6" fillId="0" borderId="10" xfId="0" applyNumberFormat="1" applyFont="1" applyFill="1" applyBorder="1" applyAlignment="1">
      <alignment horizontal="center" vertical="center"/>
    </xf>
    <xf numFmtId="198" fontId="1" fillId="24" borderId="10" xfId="0" applyNumberFormat="1" applyFont="1" applyFill="1" applyBorder="1" applyAlignment="1">
      <alignment horizontal="center" vertical="center"/>
    </xf>
    <xf numFmtId="198" fontId="3" fillId="22" borderId="10" xfId="0" applyNumberFormat="1" applyFont="1" applyFill="1" applyBorder="1" applyAlignment="1">
      <alignment horizontal="center" vertical="center"/>
    </xf>
    <xf numFmtId="198" fontId="3" fillId="24" borderId="10" xfId="0" applyNumberFormat="1" applyFont="1" applyFill="1" applyBorder="1" applyAlignment="1">
      <alignment horizontal="center"/>
    </xf>
    <xf numFmtId="190" fontId="6" fillId="24" borderId="10" xfId="0" applyNumberFormat="1" applyFont="1" applyFill="1" applyBorder="1" applyAlignment="1">
      <alignment horizontal="center" vertical="center"/>
    </xf>
    <xf numFmtId="190" fontId="6" fillId="24" borderId="32" xfId="0" applyNumberFormat="1" applyFont="1" applyFill="1" applyBorder="1" applyAlignment="1">
      <alignment horizontal="center" vertical="center"/>
    </xf>
    <xf numFmtId="190" fontId="6" fillId="24" borderId="34" xfId="0" applyNumberFormat="1" applyFont="1" applyFill="1" applyBorder="1" applyAlignment="1">
      <alignment horizontal="center" vertical="center"/>
    </xf>
    <xf numFmtId="190" fontId="6" fillId="24" borderId="30" xfId="0" applyNumberFormat="1" applyFont="1" applyFill="1" applyBorder="1" applyAlignment="1">
      <alignment horizontal="center" vertical="center"/>
    </xf>
    <xf numFmtId="190" fontId="6" fillId="24" borderId="27" xfId="0" applyNumberFormat="1" applyFont="1" applyFill="1" applyBorder="1" applyAlignment="1">
      <alignment horizontal="center" vertical="center"/>
    </xf>
    <xf numFmtId="190" fontId="6" fillId="24" borderId="29" xfId="0" applyNumberFormat="1" applyFont="1" applyFill="1" applyBorder="1" applyAlignment="1">
      <alignment horizontal="center" vertical="center"/>
    </xf>
    <xf numFmtId="190" fontId="6" fillId="24" borderId="2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40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98" fontId="6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26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15" fillId="25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15" fillId="25" borderId="21" xfId="0" applyFont="1" applyFill="1" applyBorder="1" applyAlignment="1">
      <alignment horizontal="center" vertical="center" wrapText="1"/>
    </xf>
    <xf numFmtId="0" fontId="15" fillId="25" borderId="16" xfId="0" applyFont="1" applyFill="1" applyBorder="1" applyAlignment="1">
      <alignment horizontal="center" vertical="center" wrapText="1"/>
    </xf>
    <xf numFmtId="0" fontId="15" fillId="25" borderId="2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98" fontId="18" fillId="0" borderId="13" xfId="0" applyNumberFormat="1" applyFont="1" applyBorder="1" applyAlignment="1">
      <alignment horizontal="center" vertical="center" wrapText="1"/>
    </xf>
    <xf numFmtId="198" fontId="5" fillId="0" borderId="0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25" borderId="24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5" fillId="22" borderId="15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top" wrapText="1"/>
    </xf>
    <xf numFmtId="0" fontId="5" fillId="22" borderId="14" xfId="0" applyFont="1" applyFill="1" applyBorder="1" applyAlignment="1">
      <alignment horizontal="center" vertical="top" wrapText="1"/>
    </xf>
    <xf numFmtId="0" fontId="5" fillId="22" borderId="18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26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24" borderId="23" xfId="0" applyFont="1" applyFill="1" applyBorder="1" applyAlignment="1">
      <alignment horizontal="left" vertical="center" wrapText="1"/>
    </xf>
    <xf numFmtId="0" fontId="7" fillId="24" borderId="31" xfId="0" applyFont="1" applyFill="1" applyBorder="1" applyAlignment="1">
      <alignment horizontal="left" vertical="center" wrapText="1"/>
    </xf>
    <xf numFmtId="0" fontId="7" fillId="24" borderId="17" xfId="0" applyFont="1" applyFill="1" applyBorder="1" applyAlignment="1">
      <alignment horizontal="left" vertical="center" wrapText="1"/>
    </xf>
    <xf numFmtId="49" fontId="6" fillId="24" borderId="23" xfId="0" applyNumberFormat="1" applyFont="1" applyFill="1" applyBorder="1" applyAlignment="1">
      <alignment horizontal="left" vertical="center"/>
    </xf>
    <xf numFmtId="49" fontId="6" fillId="24" borderId="31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view="pageBreakPreview" zoomScale="60" workbookViewId="0" topLeftCell="A1">
      <selection activeCell="I16" sqref="I16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2.57421875" style="0" customWidth="1"/>
    <col min="4" max="4" width="15.140625" style="0" customWidth="1"/>
    <col min="5" max="5" width="12.140625" style="0" customWidth="1"/>
    <col min="6" max="6" width="13.57421875" style="0" customWidth="1"/>
    <col min="7" max="7" width="14.00390625" style="0" customWidth="1"/>
    <col min="8" max="8" width="13.421875" style="0" customWidth="1"/>
    <col min="9" max="9" width="16.00390625" style="0" customWidth="1"/>
    <col min="10" max="10" width="13.421875" style="0" customWidth="1"/>
    <col min="11" max="11" width="17.8515625" style="0" customWidth="1"/>
    <col min="13" max="13" width="12.57421875" style="0" bestFit="1" customWidth="1"/>
    <col min="14" max="14" width="15.140625" style="0" customWidth="1"/>
  </cols>
  <sheetData>
    <row r="1" spans="3:11" ht="15">
      <c r="C1" s="406" t="s">
        <v>611</v>
      </c>
      <c r="D1" s="406"/>
      <c r="E1" s="406"/>
      <c r="F1" s="406"/>
      <c r="G1" s="406"/>
      <c r="H1" s="406"/>
      <c r="I1" s="406"/>
      <c r="J1" s="406"/>
      <c r="K1" s="406"/>
    </row>
    <row r="2" spans="3:11" ht="15">
      <c r="C2" s="406" t="s">
        <v>612</v>
      </c>
      <c r="D2" s="406"/>
      <c r="E2" s="406"/>
      <c r="F2" s="406"/>
      <c r="G2" s="406"/>
      <c r="H2" s="406"/>
      <c r="I2" s="406"/>
      <c r="J2" s="406"/>
      <c r="K2" s="406"/>
    </row>
    <row r="3" spans="3:11" ht="15">
      <c r="C3" s="406" t="s">
        <v>310</v>
      </c>
      <c r="D3" s="406"/>
      <c r="E3" s="406"/>
      <c r="F3" s="406"/>
      <c r="G3" s="406"/>
      <c r="H3" s="406"/>
      <c r="I3" s="406"/>
      <c r="J3" s="406"/>
      <c r="K3" s="406"/>
    </row>
    <row r="5" spans="1:11" ht="27" customHeight="1">
      <c r="A5" s="407" t="s">
        <v>399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</row>
    <row r="6" spans="1:11" ht="14.25" customHeight="1">
      <c r="A6" s="408" t="s">
        <v>165</v>
      </c>
      <c r="B6" s="408" t="s">
        <v>400</v>
      </c>
      <c r="C6" s="415" t="s">
        <v>401</v>
      </c>
      <c r="D6" s="415" t="s">
        <v>179</v>
      </c>
      <c r="E6" s="417" t="s">
        <v>166</v>
      </c>
      <c r="F6" s="417"/>
      <c r="G6" s="417"/>
      <c r="H6" s="417"/>
      <c r="I6" s="417"/>
      <c r="J6" s="415" t="s">
        <v>180</v>
      </c>
      <c r="K6" s="412" t="s">
        <v>402</v>
      </c>
    </row>
    <row r="7" spans="1:11" ht="12.75" customHeight="1">
      <c r="A7" s="408"/>
      <c r="B7" s="408"/>
      <c r="C7" s="415"/>
      <c r="D7" s="415"/>
      <c r="E7" s="415" t="s">
        <v>167</v>
      </c>
      <c r="F7" s="416" t="s">
        <v>403</v>
      </c>
      <c r="G7" s="416"/>
      <c r="H7" s="416"/>
      <c r="I7" s="416"/>
      <c r="J7" s="415"/>
      <c r="K7" s="413"/>
    </row>
    <row r="8" spans="1:11" ht="27.75" customHeight="1">
      <c r="A8" s="408"/>
      <c r="B8" s="408"/>
      <c r="C8" s="415"/>
      <c r="D8" s="415"/>
      <c r="E8" s="415"/>
      <c r="F8" s="416" t="s">
        <v>404</v>
      </c>
      <c r="G8" s="416"/>
      <c r="H8" s="416"/>
      <c r="I8" s="415" t="s">
        <v>168</v>
      </c>
      <c r="J8" s="415"/>
      <c r="K8" s="413"/>
    </row>
    <row r="9" spans="1:11" ht="27.75" customHeight="1">
      <c r="A9" s="408"/>
      <c r="B9" s="408"/>
      <c r="C9" s="415"/>
      <c r="D9" s="415"/>
      <c r="E9" s="415"/>
      <c r="F9" s="415" t="s">
        <v>306</v>
      </c>
      <c r="G9" s="416" t="s">
        <v>303</v>
      </c>
      <c r="H9" s="416"/>
      <c r="I9" s="415"/>
      <c r="J9" s="415"/>
      <c r="K9" s="413"/>
    </row>
    <row r="10" spans="1:11" ht="43.5" customHeight="1">
      <c r="A10" s="408"/>
      <c r="B10" s="408"/>
      <c r="C10" s="415"/>
      <c r="D10" s="415"/>
      <c r="E10" s="415"/>
      <c r="F10" s="415"/>
      <c r="G10" s="5" t="s">
        <v>304</v>
      </c>
      <c r="H10" s="5" t="s">
        <v>305</v>
      </c>
      <c r="I10" s="415"/>
      <c r="J10" s="415"/>
      <c r="K10" s="414"/>
    </row>
    <row r="11" spans="1:11" ht="12.75">
      <c r="A11" s="250">
        <v>1</v>
      </c>
      <c r="B11" s="250">
        <v>2</v>
      </c>
      <c r="C11" s="250">
        <v>3</v>
      </c>
      <c r="D11" s="250">
        <v>4</v>
      </c>
      <c r="E11" s="250">
        <v>5</v>
      </c>
      <c r="F11" s="250">
        <v>6</v>
      </c>
      <c r="G11" s="250">
        <v>7</v>
      </c>
      <c r="H11" s="250">
        <v>8</v>
      </c>
      <c r="I11" s="250">
        <v>9</v>
      </c>
      <c r="J11" s="250">
        <v>10</v>
      </c>
      <c r="K11" s="250">
        <v>11</v>
      </c>
    </row>
    <row r="12" spans="1:11" ht="42" customHeight="1">
      <c r="A12" s="418" t="s">
        <v>405</v>
      </c>
      <c r="B12" s="421" t="s">
        <v>406</v>
      </c>
      <c r="C12" s="251" t="s">
        <v>219</v>
      </c>
      <c r="D12" s="252">
        <f>D22+D32+D42+D52+D62+D72</f>
        <v>76573.46061</v>
      </c>
      <c r="E12" s="252">
        <f aca="true" t="shared" si="0" ref="E12:E17">E32</f>
        <v>120.6</v>
      </c>
      <c r="F12" s="252">
        <f>F22+F32+F42+F52+F62+F72</f>
        <v>8262.396</v>
      </c>
      <c r="G12" s="252">
        <f>G22+G32+G42+G52+G62+G72</f>
        <v>862.396</v>
      </c>
      <c r="H12" s="252">
        <f>H22+H32+H42+H52+H62+H72</f>
        <v>7400</v>
      </c>
      <c r="I12" s="252">
        <f>I22+I32+I42+I52+I62+I72</f>
        <v>68190.46461</v>
      </c>
      <c r="J12" s="252">
        <f>J22+J32+J42+J52+J62+J72</f>
        <v>0</v>
      </c>
      <c r="K12" s="253" t="s">
        <v>407</v>
      </c>
    </row>
    <row r="13" spans="1:11" ht="41.25" customHeight="1">
      <c r="A13" s="419"/>
      <c r="B13" s="422"/>
      <c r="C13" s="251" t="s">
        <v>220</v>
      </c>
      <c r="D13" s="252">
        <f>D23+D33+D43+D53+D63+D73</f>
        <v>68688.49616000001</v>
      </c>
      <c r="E13" s="252">
        <f t="shared" si="0"/>
        <v>120.6</v>
      </c>
      <c r="F13" s="252">
        <f aca="true" t="shared" si="1" ref="F13:J20">F23+F33+F43+F53+F63+F73</f>
        <v>6766.72661</v>
      </c>
      <c r="G13" s="252">
        <f t="shared" si="1"/>
        <v>3350.3158</v>
      </c>
      <c r="H13" s="252">
        <f t="shared" si="1"/>
        <v>3416.4108100000003</v>
      </c>
      <c r="I13" s="252">
        <f>I23+I33+I43+I53+I73+I63</f>
        <v>61636.6773</v>
      </c>
      <c r="J13" s="252">
        <f>J23+J33+J43+J53+J73+J63</f>
        <v>164.49225</v>
      </c>
      <c r="K13" s="253" t="s">
        <v>408</v>
      </c>
    </row>
    <row r="14" spans="1:11" ht="41.25" customHeight="1">
      <c r="A14" s="419"/>
      <c r="B14" s="422"/>
      <c r="C14" s="251" t="s">
        <v>221</v>
      </c>
      <c r="D14" s="252">
        <f>D24+D34+D44+D54+D64+D74</f>
        <v>77862.7127</v>
      </c>
      <c r="E14" s="252">
        <f t="shared" si="0"/>
        <v>123.3</v>
      </c>
      <c r="F14" s="252">
        <f t="shared" si="1"/>
        <v>9647.54479</v>
      </c>
      <c r="G14" s="252">
        <f t="shared" si="1"/>
        <v>9574.59389</v>
      </c>
      <c r="H14" s="252">
        <f t="shared" si="1"/>
        <v>72.9509</v>
      </c>
      <c r="I14" s="252">
        <f t="shared" si="1"/>
        <v>67899.22791</v>
      </c>
      <c r="J14" s="252">
        <f t="shared" si="1"/>
        <v>192.64</v>
      </c>
      <c r="K14" s="253" t="s">
        <v>409</v>
      </c>
    </row>
    <row r="15" spans="1:11" ht="41.25" customHeight="1">
      <c r="A15" s="419"/>
      <c r="B15" s="422"/>
      <c r="C15" s="69" t="s">
        <v>278</v>
      </c>
      <c r="D15" s="60">
        <f>D25+D35+D45+D55+D65+D75</f>
        <v>74380.13723000001</v>
      </c>
      <c r="E15" s="60">
        <f t="shared" si="0"/>
        <v>123.3</v>
      </c>
      <c r="F15" s="60">
        <f t="shared" si="1"/>
        <v>7423.695470000001</v>
      </c>
      <c r="G15" s="60">
        <f t="shared" si="1"/>
        <v>7356.24838</v>
      </c>
      <c r="H15" s="60">
        <f t="shared" si="1"/>
        <v>67.44709</v>
      </c>
      <c r="I15" s="60">
        <f t="shared" si="1"/>
        <v>66833.14176</v>
      </c>
      <c r="J15" s="60">
        <f t="shared" si="1"/>
        <v>0</v>
      </c>
      <c r="K15" s="254" t="s">
        <v>410</v>
      </c>
    </row>
    <row r="16" spans="1:11" ht="41.25" customHeight="1">
      <c r="A16" s="419"/>
      <c r="B16" s="422"/>
      <c r="C16" s="69" t="s">
        <v>307</v>
      </c>
      <c r="D16" s="60">
        <f>D26+D36+D46+D56+D66+D76</f>
        <v>98709.93128</v>
      </c>
      <c r="E16" s="60">
        <f t="shared" si="0"/>
        <v>0</v>
      </c>
      <c r="F16" s="60">
        <f>F26+F36+F66</f>
        <v>26624.6</v>
      </c>
      <c r="G16" s="60">
        <f t="shared" si="1"/>
        <v>10355.414</v>
      </c>
      <c r="H16" s="60">
        <f t="shared" si="1"/>
        <v>16269.186</v>
      </c>
      <c r="I16" s="60">
        <f t="shared" si="1"/>
        <v>71778.42279</v>
      </c>
      <c r="J16" s="60">
        <f t="shared" si="1"/>
        <v>306.90849</v>
      </c>
      <c r="K16" s="254" t="s">
        <v>411</v>
      </c>
    </row>
    <row r="17" spans="1:11" ht="41.25" customHeight="1">
      <c r="A17" s="419"/>
      <c r="B17" s="422"/>
      <c r="C17" s="69" t="s">
        <v>308</v>
      </c>
      <c r="D17" s="60">
        <f>E17+F17+I17+J17</f>
        <v>99087.33557000001</v>
      </c>
      <c r="E17" s="60">
        <f t="shared" si="0"/>
        <v>0</v>
      </c>
      <c r="F17" s="60">
        <f>F27+F37+F67+F47+F57+F77</f>
        <v>21016.8</v>
      </c>
      <c r="G17" s="60">
        <f t="shared" si="1"/>
        <v>4017.60761</v>
      </c>
      <c r="H17" s="60">
        <f t="shared" si="1"/>
        <v>16999.19239</v>
      </c>
      <c r="I17" s="60">
        <f t="shared" si="1"/>
        <v>77935.14913</v>
      </c>
      <c r="J17" s="60">
        <f t="shared" si="1"/>
        <v>135.38644</v>
      </c>
      <c r="K17" s="254" t="s">
        <v>412</v>
      </c>
    </row>
    <row r="18" spans="1:11" ht="41.25" customHeight="1">
      <c r="A18" s="419"/>
      <c r="B18" s="422"/>
      <c r="C18" s="378" t="s">
        <v>684</v>
      </c>
      <c r="D18" s="161">
        <f aca="true" t="shared" si="2" ref="D18:E20">D28+D38+D48+D58+D68+D78</f>
        <v>98371.18803</v>
      </c>
      <c r="E18" s="161">
        <f t="shared" si="2"/>
        <v>0</v>
      </c>
      <c r="F18" s="161">
        <f>F28+F48+F58+F68+F78</f>
        <v>19524.2</v>
      </c>
      <c r="G18" s="161">
        <f t="shared" si="1"/>
        <v>4152.26042</v>
      </c>
      <c r="H18" s="161">
        <f t="shared" si="1"/>
        <v>15371.93958</v>
      </c>
      <c r="I18" s="161">
        <f t="shared" si="1"/>
        <v>78846.98803000001</v>
      </c>
      <c r="J18" s="161">
        <f t="shared" si="1"/>
        <v>0</v>
      </c>
      <c r="K18" s="255" t="s">
        <v>413</v>
      </c>
    </row>
    <row r="19" spans="1:11" ht="41.25" customHeight="1">
      <c r="A19" s="419"/>
      <c r="B19" s="422"/>
      <c r="C19" s="69" t="s">
        <v>414</v>
      </c>
      <c r="D19" s="60">
        <f t="shared" si="2"/>
        <v>59957.6282</v>
      </c>
      <c r="E19" s="60">
        <f t="shared" si="2"/>
        <v>0</v>
      </c>
      <c r="F19" s="60">
        <f>F29+F39+F49+F59+F69+F79</f>
        <v>16594</v>
      </c>
      <c r="G19" s="60">
        <f t="shared" si="1"/>
        <v>4612.37019</v>
      </c>
      <c r="H19" s="60">
        <f t="shared" si="1"/>
        <v>11981.62981</v>
      </c>
      <c r="I19" s="60">
        <f t="shared" si="1"/>
        <v>43363.6282</v>
      </c>
      <c r="J19" s="60">
        <f t="shared" si="1"/>
        <v>0</v>
      </c>
      <c r="K19" s="254" t="s">
        <v>413</v>
      </c>
    </row>
    <row r="20" spans="1:11" ht="41.25" customHeight="1">
      <c r="A20" s="420"/>
      <c r="B20" s="423"/>
      <c r="C20" s="69" t="s">
        <v>637</v>
      </c>
      <c r="D20" s="60">
        <f t="shared" si="2"/>
        <v>44076.428199999995</v>
      </c>
      <c r="E20" s="60">
        <f t="shared" si="2"/>
        <v>0</v>
      </c>
      <c r="F20" s="60">
        <f>F30+F40+F50+F60+F70+F80</f>
        <v>11887.5</v>
      </c>
      <c r="G20" s="60">
        <f t="shared" si="1"/>
        <v>0</v>
      </c>
      <c r="H20" s="60">
        <f t="shared" si="1"/>
        <v>11887.5</v>
      </c>
      <c r="I20" s="60">
        <f t="shared" si="1"/>
        <v>32188.9282</v>
      </c>
      <c r="J20" s="60">
        <f t="shared" si="1"/>
        <v>0</v>
      </c>
      <c r="K20" s="254" t="s">
        <v>413</v>
      </c>
    </row>
    <row r="21" spans="1:11" ht="26.25" customHeight="1">
      <c r="A21" s="256"/>
      <c r="B21" s="257" t="s">
        <v>169</v>
      </c>
      <c r="C21" s="69" t="s">
        <v>415</v>
      </c>
      <c r="D21" s="60">
        <f>D12+D13+D14+D15+D16+D17+D18+D19+D20</f>
        <v>697707.31798</v>
      </c>
      <c r="E21" s="60">
        <f aca="true" t="shared" si="3" ref="E21:J21">E12+E13+E14+E15+E16+E17+E18+E19+E20</f>
        <v>487.8</v>
      </c>
      <c r="F21" s="60">
        <f t="shared" si="3"/>
        <v>127747.46286999999</v>
      </c>
      <c r="G21" s="60">
        <f t="shared" si="3"/>
        <v>44281.20629</v>
      </c>
      <c r="H21" s="60">
        <f t="shared" si="3"/>
        <v>83466.25658</v>
      </c>
      <c r="I21" s="60">
        <f t="shared" si="3"/>
        <v>568672.6279300001</v>
      </c>
      <c r="J21" s="60">
        <f t="shared" si="3"/>
        <v>799.4271799999999</v>
      </c>
      <c r="K21" s="258"/>
    </row>
    <row r="22" spans="1:11" ht="24.75" customHeight="1">
      <c r="A22" s="424" t="s">
        <v>170</v>
      </c>
      <c r="B22" s="427" t="s">
        <v>416</v>
      </c>
      <c r="C22" s="209" t="s">
        <v>219</v>
      </c>
      <c r="D22" s="44">
        <f>H22+I22</f>
        <v>26889.40543</v>
      </c>
      <c r="E22" s="44">
        <v>0</v>
      </c>
      <c r="F22" s="44">
        <f>G22+H22</f>
        <v>7400</v>
      </c>
      <c r="G22" s="44">
        <v>0</v>
      </c>
      <c r="H22" s="44">
        <v>7400</v>
      </c>
      <c r="I22" s="44">
        <v>19489.40543</v>
      </c>
      <c r="J22" s="44">
        <v>0</v>
      </c>
      <c r="K22" s="259" t="s">
        <v>171</v>
      </c>
    </row>
    <row r="23" spans="1:11" ht="24.75" customHeight="1">
      <c r="A23" s="425"/>
      <c r="B23" s="428"/>
      <c r="C23" s="209" t="s">
        <v>220</v>
      </c>
      <c r="D23" s="44">
        <f aca="true" t="shared" si="4" ref="D23:D28">F23+I23</f>
        <v>9567.085579999999</v>
      </c>
      <c r="E23" s="44">
        <v>0</v>
      </c>
      <c r="F23" s="44">
        <f>G23+H23</f>
        <v>3000</v>
      </c>
      <c r="G23" s="44">
        <v>0</v>
      </c>
      <c r="H23" s="44">
        <v>3000</v>
      </c>
      <c r="I23" s="44">
        <v>6567.08558</v>
      </c>
      <c r="J23" s="44">
        <v>0</v>
      </c>
      <c r="K23" s="259" t="s">
        <v>171</v>
      </c>
    </row>
    <row r="24" spans="1:11" ht="24.75" customHeight="1">
      <c r="A24" s="425"/>
      <c r="B24" s="428"/>
      <c r="C24" s="209" t="s">
        <v>221</v>
      </c>
      <c r="D24" s="44">
        <f t="shared" si="4"/>
        <v>10857.673999999999</v>
      </c>
      <c r="E24" s="44">
        <v>0</v>
      </c>
      <c r="F24" s="44">
        <f>G24</f>
        <v>6000</v>
      </c>
      <c r="G24" s="44">
        <v>6000</v>
      </c>
      <c r="H24" s="44">
        <v>0</v>
      </c>
      <c r="I24" s="44">
        <v>4857.674</v>
      </c>
      <c r="J24" s="44">
        <v>0</v>
      </c>
      <c r="K24" s="259" t="s">
        <v>171</v>
      </c>
    </row>
    <row r="25" spans="1:11" ht="24.75" customHeight="1">
      <c r="A25" s="425"/>
      <c r="B25" s="428"/>
      <c r="C25" s="209" t="s">
        <v>278</v>
      </c>
      <c r="D25" s="44">
        <f t="shared" si="4"/>
        <v>9664.9147</v>
      </c>
      <c r="E25" s="44">
        <v>0</v>
      </c>
      <c r="F25" s="44">
        <f>G25</f>
        <v>6000</v>
      </c>
      <c r="G25" s="44">
        <v>6000</v>
      </c>
      <c r="H25" s="44">
        <v>0</v>
      </c>
      <c r="I25" s="44">
        <v>3664.9147</v>
      </c>
      <c r="J25" s="44">
        <v>0</v>
      </c>
      <c r="K25" s="259" t="s">
        <v>171</v>
      </c>
    </row>
    <row r="26" spans="1:11" ht="24.75" customHeight="1">
      <c r="A26" s="425"/>
      <c r="B26" s="428"/>
      <c r="C26" s="209" t="s">
        <v>307</v>
      </c>
      <c r="D26" s="44">
        <f t="shared" si="4"/>
        <v>27616.86634</v>
      </c>
      <c r="E26" s="44">
        <v>0</v>
      </c>
      <c r="F26" s="44">
        <f>G26+H26</f>
        <v>21081.1</v>
      </c>
      <c r="G26" s="44">
        <v>6000</v>
      </c>
      <c r="H26" s="44">
        <v>15081.1</v>
      </c>
      <c r="I26" s="44">
        <v>6535.76634</v>
      </c>
      <c r="J26" s="44">
        <v>0</v>
      </c>
      <c r="K26" s="259" t="s">
        <v>171</v>
      </c>
    </row>
    <row r="27" spans="1:11" ht="24.75" customHeight="1">
      <c r="A27" s="425"/>
      <c r="B27" s="428"/>
      <c r="C27" s="209" t="s">
        <v>308</v>
      </c>
      <c r="D27" s="44">
        <f t="shared" si="4"/>
        <v>24291.07836</v>
      </c>
      <c r="E27" s="44">
        <v>0</v>
      </c>
      <c r="F27" s="44">
        <f>G27+H27</f>
        <v>16636</v>
      </c>
      <c r="G27" s="44">
        <v>0</v>
      </c>
      <c r="H27" s="44">
        <f>10636+6000</f>
        <v>16636</v>
      </c>
      <c r="I27" s="44">
        <v>7655.07836</v>
      </c>
      <c r="J27" s="44">
        <v>0</v>
      </c>
      <c r="K27" s="259" t="s">
        <v>171</v>
      </c>
    </row>
    <row r="28" spans="1:11" ht="24.75" customHeight="1">
      <c r="A28" s="425"/>
      <c r="B28" s="428"/>
      <c r="C28" s="260" t="s">
        <v>684</v>
      </c>
      <c r="D28" s="157">
        <f t="shared" si="4"/>
        <v>20115.66888</v>
      </c>
      <c r="E28" s="157">
        <v>0</v>
      </c>
      <c r="F28" s="157">
        <f>G28+H28</f>
        <v>15006</v>
      </c>
      <c r="G28" s="157">
        <v>0</v>
      </c>
      <c r="H28" s="157">
        <v>15006</v>
      </c>
      <c r="I28" s="157">
        <v>5109.66888</v>
      </c>
      <c r="J28" s="157">
        <v>0</v>
      </c>
      <c r="K28" s="261" t="s">
        <v>171</v>
      </c>
    </row>
    <row r="29" spans="1:11" ht="24.75" customHeight="1">
      <c r="A29" s="425"/>
      <c r="B29" s="428"/>
      <c r="C29" s="209" t="s">
        <v>687</v>
      </c>
      <c r="D29" s="44">
        <f>F29+I29</f>
        <v>14267.242</v>
      </c>
      <c r="E29" s="44">
        <v>0</v>
      </c>
      <c r="F29" s="44">
        <f>G29+H29</f>
        <v>11887.5</v>
      </c>
      <c r="G29" s="44">
        <v>0</v>
      </c>
      <c r="H29" s="44">
        <v>11887.5</v>
      </c>
      <c r="I29" s="44">
        <v>2379.742</v>
      </c>
      <c r="J29" s="44">
        <v>0</v>
      </c>
      <c r="K29" s="259" t="s">
        <v>171</v>
      </c>
    </row>
    <row r="30" spans="1:11" ht="24.75" customHeight="1">
      <c r="A30" s="426"/>
      <c r="B30" s="409"/>
      <c r="C30" s="209" t="s">
        <v>637</v>
      </c>
      <c r="D30" s="44">
        <f>F30+I30</f>
        <v>14267.242</v>
      </c>
      <c r="E30" s="44">
        <v>0</v>
      </c>
      <c r="F30" s="44">
        <f>H30+G30</f>
        <v>11887.5</v>
      </c>
      <c r="G30" s="44">
        <v>0</v>
      </c>
      <c r="H30" s="44">
        <v>11887.5</v>
      </c>
      <c r="I30" s="44">
        <v>2379.742</v>
      </c>
      <c r="J30" s="44">
        <v>0</v>
      </c>
      <c r="K30" s="259" t="s">
        <v>171</v>
      </c>
    </row>
    <row r="31" spans="1:13" ht="26.25" customHeight="1">
      <c r="A31" s="256"/>
      <c r="B31" s="257" t="s">
        <v>417</v>
      </c>
      <c r="C31" s="69" t="s">
        <v>415</v>
      </c>
      <c r="D31" s="60">
        <f>D22+D23+D24+D25+D26+D27+D28+D29+D30</f>
        <v>157537.17729</v>
      </c>
      <c r="E31" s="60">
        <f aca="true" t="shared" si="5" ref="E31:J31">E22+E23+E24+E25+E26+E27+E28+E29+E30</f>
        <v>0</v>
      </c>
      <c r="F31" s="60">
        <f t="shared" si="5"/>
        <v>98898.1</v>
      </c>
      <c r="G31" s="60">
        <f t="shared" si="5"/>
        <v>18000</v>
      </c>
      <c r="H31" s="60">
        <f t="shared" si="5"/>
        <v>80898.1</v>
      </c>
      <c r="I31" s="60">
        <f t="shared" si="5"/>
        <v>58639.077289999994</v>
      </c>
      <c r="J31" s="60">
        <f t="shared" si="5"/>
        <v>0</v>
      </c>
      <c r="K31" s="262"/>
      <c r="M31" s="171"/>
    </row>
    <row r="32" spans="1:12" ht="39.75" customHeight="1">
      <c r="A32" s="424" t="s">
        <v>173</v>
      </c>
      <c r="B32" s="410" t="s">
        <v>118</v>
      </c>
      <c r="C32" s="209" t="s">
        <v>219</v>
      </c>
      <c r="D32" s="39">
        <f>E32+F32+I32</f>
        <v>5683.55097</v>
      </c>
      <c r="E32" s="44">
        <v>120.6</v>
      </c>
      <c r="F32" s="44">
        <f>G32</f>
        <v>862.396</v>
      </c>
      <c r="G32" s="44">
        <v>862.396</v>
      </c>
      <c r="H32" s="44">
        <v>0</v>
      </c>
      <c r="I32" s="39">
        <v>4700.55497</v>
      </c>
      <c r="J32" s="44">
        <v>0</v>
      </c>
      <c r="K32" s="254" t="s">
        <v>418</v>
      </c>
      <c r="L32" s="1"/>
    </row>
    <row r="33" spans="1:12" ht="39.75" customHeight="1">
      <c r="A33" s="425"/>
      <c r="B33" s="411"/>
      <c r="C33" s="209" t="s">
        <v>220</v>
      </c>
      <c r="D33" s="39">
        <f>E33+F33+I33</f>
        <v>8437.09743</v>
      </c>
      <c r="E33" s="44">
        <v>120.6</v>
      </c>
      <c r="F33" s="44">
        <f>G33+H33</f>
        <v>797.6415400000001</v>
      </c>
      <c r="G33" s="44">
        <v>707.83009</v>
      </c>
      <c r="H33" s="44">
        <v>89.81145</v>
      </c>
      <c r="I33" s="39">
        <v>7518.85589</v>
      </c>
      <c r="J33" s="44">
        <v>0</v>
      </c>
      <c r="K33" s="254" t="s">
        <v>418</v>
      </c>
      <c r="L33" s="1"/>
    </row>
    <row r="34" spans="1:12" ht="30" customHeight="1">
      <c r="A34" s="425"/>
      <c r="B34" s="411"/>
      <c r="C34" s="209" t="s">
        <v>221</v>
      </c>
      <c r="D34" s="39">
        <f>E34+I34</f>
        <v>5627.18861</v>
      </c>
      <c r="E34" s="44">
        <v>123.3</v>
      </c>
      <c r="F34" s="44">
        <v>0</v>
      </c>
      <c r="G34" s="44">
        <v>0</v>
      </c>
      <c r="H34" s="44">
        <v>0</v>
      </c>
      <c r="I34" s="39">
        <v>5503.88861</v>
      </c>
      <c r="J34" s="44">
        <v>0</v>
      </c>
      <c r="K34" s="254" t="s">
        <v>419</v>
      </c>
      <c r="L34" s="1"/>
    </row>
    <row r="35" spans="1:12" ht="30" customHeight="1">
      <c r="A35" s="425"/>
      <c r="B35" s="411"/>
      <c r="C35" s="209" t="s">
        <v>278</v>
      </c>
      <c r="D35" s="39">
        <f>E35+I35</f>
        <v>7922.06559</v>
      </c>
      <c r="E35" s="44">
        <v>123.3</v>
      </c>
      <c r="F35" s="44">
        <v>0</v>
      </c>
      <c r="G35" s="44">
        <v>0</v>
      </c>
      <c r="H35" s="44">
        <v>0</v>
      </c>
      <c r="I35" s="39">
        <v>7798.76559</v>
      </c>
      <c r="J35" s="44">
        <v>0</v>
      </c>
      <c r="K35" s="254" t="s">
        <v>419</v>
      </c>
      <c r="L35" s="1"/>
    </row>
    <row r="36" spans="1:12" ht="30" customHeight="1">
      <c r="A36" s="425"/>
      <c r="B36" s="411"/>
      <c r="C36" s="209" t="s">
        <v>307</v>
      </c>
      <c r="D36" s="39">
        <f>E36+I36</f>
        <v>9208.422</v>
      </c>
      <c r="E36" s="44">
        <v>0</v>
      </c>
      <c r="F36" s="44">
        <v>0</v>
      </c>
      <c r="G36" s="44">
        <v>0</v>
      </c>
      <c r="H36" s="44">
        <v>0</v>
      </c>
      <c r="I36" s="39">
        <v>9208.422</v>
      </c>
      <c r="J36" s="44">
        <v>0</v>
      </c>
      <c r="K36" s="254" t="s">
        <v>419</v>
      </c>
      <c r="L36" s="1"/>
    </row>
    <row r="37" spans="1:12" ht="42" customHeight="1">
      <c r="A37" s="425"/>
      <c r="B37" s="411"/>
      <c r="C37" s="209" t="s">
        <v>308</v>
      </c>
      <c r="D37" s="39">
        <f>I37+E37</f>
        <v>12895.4333</v>
      </c>
      <c r="E37" s="44">
        <v>0</v>
      </c>
      <c r="F37" s="44">
        <v>0</v>
      </c>
      <c r="G37" s="44">
        <v>0</v>
      </c>
      <c r="H37" s="44">
        <v>0</v>
      </c>
      <c r="I37" s="39">
        <v>12895.4333</v>
      </c>
      <c r="J37" s="44">
        <v>0</v>
      </c>
      <c r="K37" s="254" t="s">
        <v>412</v>
      </c>
      <c r="L37" s="1"/>
    </row>
    <row r="38" spans="1:12" ht="30" customHeight="1">
      <c r="A38" s="425"/>
      <c r="B38" s="411"/>
      <c r="C38" s="260" t="s">
        <v>684</v>
      </c>
      <c r="D38" s="181">
        <f>I38+E38</f>
        <v>14805.544</v>
      </c>
      <c r="E38" s="157">
        <v>0</v>
      </c>
      <c r="F38" s="157">
        <v>0</v>
      </c>
      <c r="G38" s="157">
        <v>0</v>
      </c>
      <c r="H38" s="157">
        <v>0</v>
      </c>
      <c r="I38" s="181">
        <v>14805.544</v>
      </c>
      <c r="J38" s="157">
        <v>0</v>
      </c>
      <c r="K38" s="255" t="s">
        <v>419</v>
      </c>
      <c r="L38" s="1"/>
    </row>
    <row r="39" spans="1:12" ht="30" customHeight="1">
      <c r="A39" s="425"/>
      <c r="B39" s="411"/>
      <c r="C39" s="209" t="s">
        <v>687</v>
      </c>
      <c r="D39" s="39">
        <f>I39+E39</f>
        <v>1250</v>
      </c>
      <c r="E39" s="44">
        <v>0</v>
      </c>
      <c r="F39" s="44">
        <v>0</v>
      </c>
      <c r="G39" s="44">
        <v>0</v>
      </c>
      <c r="H39" s="44">
        <v>0</v>
      </c>
      <c r="I39" s="39">
        <v>1250</v>
      </c>
      <c r="J39" s="44">
        <v>0</v>
      </c>
      <c r="K39" s="254" t="s">
        <v>419</v>
      </c>
      <c r="L39" s="1"/>
    </row>
    <row r="40" spans="1:12" ht="30" customHeight="1">
      <c r="A40" s="426"/>
      <c r="B40" s="401"/>
      <c r="C40" s="209" t="s">
        <v>637</v>
      </c>
      <c r="D40" s="39">
        <f>I40+F40</f>
        <v>0</v>
      </c>
      <c r="E40" s="44">
        <v>0</v>
      </c>
      <c r="F40" s="44">
        <f>G40+H40</f>
        <v>0</v>
      </c>
      <c r="G40" s="44">
        <v>0</v>
      </c>
      <c r="H40" s="44">
        <v>0</v>
      </c>
      <c r="I40" s="39">
        <v>0</v>
      </c>
      <c r="J40" s="44">
        <v>0</v>
      </c>
      <c r="K40" s="254" t="s">
        <v>419</v>
      </c>
      <c r="L40" s="1"/>
    </row>
    <row r="41" spans="1:12" ht="30" customHeight="1">
      <c r="A41" s="263"/>
      <c r="B41" s="257" t="s">
        <v>417</v>
      </c>
      <c r="C41" s="69" t="s">
        <v>415</v>
      </c>
      <c r="D41" s="264">
        <f>D32+D33+D34+D35+D36+D37+D38+D39+D40</f>
        <v>65829.30189999999</v>
      </c>
      <c r="E41" s="264">
        <f aca="true" t="shared" si="6" ref="E41:J41">E32+E33+E34+E35+E36+E37+E38+E39+E40</f>
        <v>487.8</v>
      </c>
      <c r="F41" s="264">
        <f t="shared" si="6"/>
        <v>1660.03754</v>
      </c>
      <c r="G41" s="264">
        <f t="shared" si="6"/>
        <v>1570.22609</v>
      </c>
      <c r="H41" s="264">
        <f t="shared" si="6"/>
        <v>89.81145</v>
      </c>
      <c r="I41" s="264">
        <f t="shared" si="6"/>
        <v>63681.464360000005</v>
      </c>
      <c r="J41" s="264">
        <f t="shared" si="6"/>
        <v>0</v>
      </c>
      <c r="K41" s="105"/>
      <c r="L41" s="1"/>
    </row>
    <row r="42" spans="1:12" ht="24.75" customHeight="1">
      <c r="A42" s="424" t="s">
        <v>175</v>
      </c>
      <c r="B42" s="412" t="s">
        <v>420</v>
      </c>
      <c r="C42" s="209" t="s">
        <v>219</v>
      </c>
      <c r="D42" s="39">
        <f aca="true" t="shared" si="7" ref="D42:D47">I42</f>
        <v>26320.12689</v>
      </c>
      <c r="E42" s="44">
        <v>0</v>
      </c>
      <c r="F42" s="44">
        <v>0</v>
      </c>
      <c r="G42" s="44">
        <v>0</v>
      </c>
      <c r="H42" s="44">
        <v>0</v>
      </c>
      <c r="I42" s="39">
        <v>26320.12689</v>
      </c>
      <c r="J42" s="44">
        <v>0</v>
      </c>
      <c r="K42" s="105" t="s">
        <v>174</v>
      </c>
      <c r="L42" s="1"/>
    </row>
    <row r="43" spans="1:12" ht="24.75" customHeight="1">
      <c r="A43" s="425"/>
      <c r="B43" s="413"/>
      <c r="C43" s="209" t="s">
        <v>220</v>
      </c>
      <c r="D43" s="39">
        <f t="shared" si="7"/>
        <v>29552.07792</v>
      </c>
      <c r="E43" s="44">
        <v>0</v>
      </c>
      <c r="F43" s="44">
        <v>0</v>
      </c>
      <c r="G43" s="44">
        <v>0</v>
      </c>
      <c r="H43" s="44">
        <v>0</v>
      </c>
      <c r="I43" s="39">
        <v>29552.07792</v>
      </c>
      <c r="J43" s="44">
        <v>0</v>
      </c>
      <c r="K43" s="105" t="s">
        <v>174</v>
      </c>
      <c r="L43" s="1"/>
    </row>
    <row r="44" spans="1:12" ht="31.5" customHeight="1">
      <c r="A44" s="425"/>
      <c r="B44" s="413"/>
      <c r="C44" s="209" t="s">
        <v>221</v>
      </c>
      <c r="D44" s="39">
        <f>I44+J44</f>
        <v>35183.3784</v>
      </c>
      <c r="E44" s="44">
        <v>0</v>
      </c>
      <c r="F44" s="44">
        <v>0</v>
      </c>
      <c r="G44" s="44">
        <v>0</v>
      </c>
      <c r="H44" s="44">
        <v>0</v>
      </c>
      <c r="I44" s="39">
        <v>34990.7384</v>
      </c>
      <c r="J44" s="44">
        <v>192.64</v>
      </c>
      <c r="K44" s="105" t="s">
        <v>421</v>
      </c>
      <c r="L44" s="1"/>
    </row>
    <row r="45" spans="1:12" ht="24.75" customHeight="1">
      <c r="A45" s="425"/>
      <c r="B45" s="413"/>
      <c r="C45" s="209" t="s">
        <v>278</v>
      </c>
      <c r="D45" s="39">
        <f t="shared" si="7"/>
        <v>31030.552480000002</v>
      </c>
      <c r="E45" s="44">
        <v>0</v>
      </c>
      <c r="F45" s="44">
        <v>0</v>
      </c>
      <c r="G45" s="44">
        <v>0</v>
      </c>
      <c r="H45" s="44">
        <v>0</v>
      </c>
      <c r="I45" s="39">
        <f>31046.7046-16.15212</f>
        <v>31030.552480000002</v>
      </c>
      <c r="J45" s="44">
        <v>0</v>
      </c>
      <c r="K45" s="105" t="s">
        <v>174</v>
      </c>
      <c r="L45" s="1"/>
    </row>
    <row r="46" spans="1:12" ht="24.75" customHeight="1">
      <c r="A46" s="425"/>
      <c r="B46" s="413"/>
      <c r="C46" s="209" t="s">
        <v>307</v>
      </c>
      <c r="D46" s="39">
        <f t="shared" si="7"/>
        <v>33915.86309</v>
      </c>
      <c r="E46" s="44">
        <v>0</v>
      </c>
      <c r="F46" s="44">
        <v>0</v>
      </c>
      <c r="G46" s="44">
        <v>0</v>
      </c>
      <c r="H46" s="44">
        <v>0</v>
      </c>
      <c r="I46" s="39">
        <v>33915.86309</v>
      </c>
      <c r="J46" s="44">
        <v>0</v>
      </c>
      <c r="K46" s="105" t="s">
        <v>174</v>
      </c>
      <c r="L46" s="1"/>
    </row>
    <row r="47" spans="1:12" ht="24.75" customHeight="1">
      <c r="A47" s="425"/>
      <c r="B47" s="413"/>
      <c r="C47" s="209" t="s">
        <v>308</v>
      </c>
      <c r="D47" s="39">
        <f t="shared" si="7"/>
        <v>37167.49662</v>
      </c>
      <c r="E47" s="44">
        <v>0</v>
      </c>
      <c r="F47" s="44">
        <v>0</v>
      </c>
      <c r="G47" s="44">
        <v>0</v>
      </c>
      <c r="H47" s="44">
        <v>0</v>
      </c>
      <c r="I47" s="39">
        <v>37167.49662</v>
      </c>
      <c r="J47" s="44">
        <v>0</v>
      </c>
      <c r="K47" s="105" t="s">
        <v>174</v>
      </c>
      <c r="L47" s="1"/>
    </row>
    <row r="48" spans="1:12" ht="24.75" customHeight="1">
      <c r="A48" s="425"/>
      <c r="B48" s="413"/>
      <c r="C48" s="260" t="s">
        <v>684</v>
      </c>
      <c r="D48" s="181">
        <f>I48</f>
        <v>40717.51241</v>
      </c>
      <c r="E48" s="157">
        <v>0</v>
      </c>
      <c r="F48" s="157">
        <v>0</v>
      </c>
      <c r="G48" s="157">
        <v>0</v>
      </c>
      <c r="H48" s="157">
        <v>0</v>
      </c>
      <c r="I48" s="181">
        <v>40717.51241</v>
      </c>
      <c r="J48" s="157">
        <v>0</v>
      </c>
      <c r="K48" s="229" t="s">
        <v>174</v>
      </c>
      <c r="L48" s="1"/>
    </row>
    <row r="49" spans="1:12" ht="24.75" customHeight="1">
      <c r="A49" s="425"/>
      <c r="B49" s="413"/>
      <c r="C49" s="209" t="s">
        <v>687</v>
      </c>
      <c r="D49" s="39">
        <f>I49</f>
        <v>28403.4382</v>
      </c>
      <c r="E49" s="44">
        <v>0</v>
      </c>
      <c r="F49" s="44">
        <v>0</v>
      </c>
      <c r="G49" s="44">
        <v>0</v>
      </c>
      <c r="H49" s="44">
        <v>0</v>
      </c>
      <c r="I49" s="39">
        <v>28403.4382</v>
      </c>
      <c r="J49" s="44">
        <v>0</v>
      </c>
      <c r="K49" s="105" t="s">
        <v>174</v>
      </c>
      <c r="L49" s="1"/>
    </row>
    <row r="50" spans="1:12" ht="24.75" customHeight="1">
      <c r="A50" s="426"/>
      <c r="B50" s="414"/>
      <c r="C50" s="209" t="s">
        <v>637</v>
      </c>
      <c r="D50" s="39">
        <f>I50</f>
        <v>25687.7592</v>
      </c>
      <c r="E50" s="44">
        <v>0</v>
      </c>
      <c r="F50" s="44">
        <f>G50+H50</f>
        <v>0</v>
      </c>
      <c r="G50" s="44">
        <v>0</v>
      </c>
      <c r="H50" s="44">
        <v>0</v>
      </c>
      <c r="I50" s="39">
        <v>25687.7592</v>
      </c>
      <c r="J50" s="44">
        <v>0</v>
      </c>
      <c r="K50" s="105" t="s">
        <v>174</v>
      </c>
      <c r="L50" s="1"/>
    </row>
    <row r="51" spans="1:12" ht="24.75" customHeight="1">
      <c r="A51" s="256"/>
      <c r="B51" s="257" t="s">
        <v>417</v>
      </c>
      <c r="C51" s="69" t="s">
        <v>415</v>
      </c>
      <c r="D51" s="65">
        <f>D42+D43+D44+D45+D46+D47+D48+D49+D50</f>
        <v>287978.2052099999</v>
      </c>
      <c r="E51" s="65">
        <f aca="true" t="shared" si="8" ref="E51:J51">E42+E43+E44+E45+E46+E47+E48+E49+E50</f>
        <v>0</v>
      </c>
      <c r="F51" s="65">
        <f t="shared" si="8"/>
        <v>0</v>
      </c>
      <c r="G51" s="65">
        <f t="shared" si="8"/>
        <v>0</v>
      </c>
      <c r="H51" s="65">
        <f t="shared" si="8"/>
        <v>0</v>
      </c>
      <c r="I51" s="65">
        <f t="shared" si="8"/>
        <v>287785.56521000003</v>
      </c>
      <c r="J51" s="65">
        <f t="shared" si="8"/>
        <v>192.64</v>
      </c>
      <c r="K51" s="105"/>
      <c r="L51" s="1"/>
    </row>
    <row r="52" spans="1:12" ht="24.75" customHeight="1">
      <c r="A52" s="424" t="s">
        <v>176</v>
      </c>
      <c r="B52" s="412" t="s">
        <v>422</v>
      </c>
      <c r="C52" s="209" t="s">
        <v>219</v>
      </c>
      <c r="D52" s="39">
        <f aca="true" t="shared" si="9" ref="D52:D57">I52</f>
        <v>13967.83368</v>
      </c>
      <c r="E52" s="44">
        <v>0</v>
      </c>
      <c r="F52" s="44">
        <v>0</v>
      </c>
      <c r="G52" s="44">
        <v>0</v>
      </c>
      <c r="H52" s="44">
        <v>0</v>
      </c>
      <c r="I52" s="39">
        <v>13967.83368</v>
      </c>
      <c r="J52" s="44">
        <v>0</v>
      </c>
      <c r="K52" s="105" t="s">
        <v>423</v>
      </c>
      <c r="L52" s="1"/>
    </row>
    <row r="53" spans="1:12" ht="24.75" customHeight="1">
      <c r="A53" s="425"/>
      <c r="B53" s="413"/>
      <c r="C53" s="209" t="s">
        <v>220</v>
      </c>
      <c r="D53" s="39">
        <f t="shared" si="9"/>
        <v>12373.54559</v>
      </c>
      <c r="E53" s="44">
        <v>0</v>
      </c>
      <c r="F53" s="44">
        <v>0</v>
      </c>
      <c r="G53" s="44">
        <v>0</v>
      </c>
      <c r="H53" s="44">
        <v>0</v>
      </c>
      <c r="I53" s="39">
        <v>12373.54559</v>
      </c>
      <c r="J53" s="44">
        <v>0</v>
      </c>
      <c r="K53" s="105" t="s">
        <v>423</v>
      </c>
      <c r="L53" s="1"/>
    </row>
    <row r="54" spans="1:12" ht="24.75" customHeight="1">
      <c r="A54" s="425"/>
      <c r="B54" s="413"/>
      <c r="C54" s="209" t="s">
        <v>221</v>
      </c>
      <c r="D54" s="39">
        <f t="shared" si="9"/>
        <v>13237.22754</v>
      </c>
      <c r="E54" s="44">
        <v>0</v>
      </c>
      <c r="F54" s="44">
        <v>0</v>
      </c>
      <c r="G54" s="44">
        <v>0</v>
      </c>
      <c r="H54" s="44">
        <v>0</v>
      </c>
      <c r="I54" s="39">
        <v>13237.22754</v>
      </c>
      <c r="J54" s="44">
        <v>0</v>
      </c>
      <c r="K54" s="105" t="s">
        <v>423</v>
      </c>
      <c r="L54" s="1"/>
    </row>
    <row r="55" spans="1:12" ht="24.75" customHeight="1">
      <c r="A55" s="425"/>
      <c r="B55" s="413"/>
      <c r="C55" s="209" t="s">
        <v>278</v>
      </c>
      <c r="D55" s="39">
        <f t="shared" si="9"/>
        <v>17989.24978</v>
      </c>
      <c r="E55" s="44">
        <v>0</v>
      </c>
      <c r="F55" s="44">
        <v>0</v>
      </c>
      <c r="G55" s="44">
        <v>0</v>
      </c>
      <c r="H55" s="44">
        <v>0</v>
      </c>
      <c r="I55" s="39">
        <v>17989.24978</v>
      </c>
      <c r="J55" s="44">
        <v>0</v>
      </c>
      <c r="K55" s="105" t="s">
        <v>423</v>
      </c>
      <c r="L55" s="1"/>
    </row>
    <row r="56" spans="1:12" ht="24.75" customHeight="1">
      <c r="A56" s="425"/>
      <c r="B56" s="413"/>
      <c r="C56" s="209" t="s">
        <v>307</v>
      </c>
      <c r="D56" s="39">
        <f t="shared" si="9"/>
        <v>15781.978</v>
      </c>
      <c r="E56" s="44">
        <v>0</v>
      </c>
      <c r="F56" s="44">
        <v>0</v>
      </c>
      <c r="G56" s="44">
        <v>0</v>
      </c>
      <c r="H56" s="44">
        <v>0</v>
      </c>
      <c r="I56" s="39">
        <v>15781.978</v>
      </c>
      <c r="J56" s="44">
        <v>0</v>
      </c>
      <c r="K56" s="105" t="s">
        <v>423</v>
      </c>
      <c r="L56" s="1"/>
    </row>
    <row r="57" spans="1:12" ht="24.75" customHeight="1">
      <c r="A57" s="425"/>
      <c r="B57" s="413"/>
      <c r="C57" s="209" t="s">
        <v>308</v>
      </c>
      <c r="D57" s="39">
        <f t="shared" si="9"/>
        <v>15686.01687</v>
      </c>
      <c r="E57" s="44">
        <v>0</v>
      </c>
      <c r="F57" s="44">
        <v>0</v>
      </c>
      <c r="G57" s="44">
        <v>0</v>
      </c>
      <c r="H57" s="44">
        <v>0</v>
      </c>
      <c r="I57" s="39">
        <v>15686.01687</v>
      </c>
      <c r="J57" s="44">
        <v>0</v>
      </c>
      <c r="K57" s="105" t="s">
        <v>423</v>
      </c>
      <c r="L57" s="1"/>
    </row>
    <row r="58" spans="1:12" ht="24.75" customHeight="1">
      <c r="A58" s="425"/>
      <c r="B58" s="413"/>
      <c r="C58" s="260" t="s">
        <v>684</v>
      </c>
      <c r="D58" s="181">
        <f>I58</f>
        <v>11860.90919</v>
      </c>
      <c r="E58" s="157">
        <v>0</v>
      </c>
      <c r="F58" s="157">
        <v>0</v>
      </c>
      <c r="G58" s="157">
        <v>0</v>
      </c>
      <c r="H58" s="157">
        <v>0</v>
      </c>
      <c r="I58" s="181">
        <v>11860.90919</v>
      </c>
      <c r="J58" s="157">
        <v>0</v>
      </c>
      <c r="K58" s="229" t="s">
        <v>423</v>
      </c>
      <c r="L58" s="1"/>
    </row>
    <row r="59" spans="1:12" ht="24.75" customHeight="1">
      <c r="A59" s="425"/>
      <c r="B59" s="413"/>
      <c r="C59" s="209" t="s">
        <v>687</v>
      </c>
      <c r="D59" s="39">
        <f>I59</f>
        <v>10883.709</v>
      </c>
      <c r="E59" s="44">
        <v>0</v>
      </c>
      <c r="F59" s="44">
        <v>0</v>
      </c>
      <c r="G59" s="44">
        <v>0</v>
      </c>
      <c r="H59" s="44">
        <v>0</v>
      </c>
      <c r="I59" s="39">
        <v>10883.709</v>
      </c>
      <c r="J59" s="44">
        <v>0</v>
      </c>
      <c r="K59" s="105" t="s">
        <v>423</v>
      </c>
      <c r="L59" s="1"/>
    </row>
    <row r="60" spans="1:12" ht="24.75" customHeight="1">
      <c r="A60" s="426"/>
      <c r="B60" s="414"/>
      <c r="C60" s="209" t="s">
        <v>637</v>
      </c>
      <c r="D60" s="39">
        <f>I60</f>
        <v>3942.388</v>
      </c>
      <c r="E60" s="44">
        <v>0</v>
      </c>
      <c r="F60" s="44">
        <v>0</v>
      </c>
      <c r="G60" s="44">
        <v>0</v>
      </c>
      <c r="H60" s="44">
        <v>0</v>
      </c>
      <c r="I60" s="39">
        <v>3942.388</v>
      </c>
      <c r="J60" s="44">
        <v>0</v>
      </c>
      <c r="K60" s="105" t="s">
        <v>423</v>
      </c>
      <c r="L60" s="1"/>
    </row>
    <row r="61" spans="1:12" ht="24.75" customHeight="1">
      <c r="A61" s="265"/>
      <c r="B61" s="266" t="s">
        <v>417</v>
      </c>
      <c r="C61" s="69" t="s">
        <v>415</v>
      </c>
      <c r="D61" s="65">
        <f>D52+D53+D54+D55+D56+D57+D58+D59+D60</f>
        <v>115722.85765000002</v>
      </c>
      <c r="E61" s="65">
        <f aca="true" t="shared" si="10" ref="E61:J61">E52+E53+E54+E55+E56+E57+E58+E59+E60</f>
        <v>0</v>
      </c>
      <c r="F61" s="65">
        <f t="shared" si="10"/>
        <v>0</v>
      </c>
      <c r="G61" s="65">
        <f t="shared" si="10"/>
        <v>0</v>
      </c>
      <c r="H61" s="65">
        <f t="shared" si="10"/>
        <v>0</v>
      </c>
      <c r="I61" s="65">
        <f t="shared" si="10"/>
        <v>115722.85765000002</v>
      </c>
      <c r="J61" s="65">
        <f t="shared" si="10"/>
        <v>0</v>
      </c>
      <c r="K61" s="105"/>
      <c r="L61" s="1"/>
    </row>
    <row r="62" spans="1:12" ht="24.75" customHeight="1">
      <c r="A62" s="424" t="s">
        <v>204</v>
      </c>
      <c r="B62" s="412" t="s">
        <v>424</v>
      </c>
      <c r="C62" s="209" t="s">
        <v>219</v>
      </c>
      <c r="D62" s="39">
        <f>I62</f>
        <v>0</v>
      </c>
      <c r="E62" s="44">
        <v>0</v>
      </c>
      <c r="F62" s="44">
        <v>0</v>
      </c>
      <c r="G62" s="44">
        <v>0</v>
      </c>
      <c r="H62" s="44">
        <v>0</v>
      </c>
      <c r="I62" s="39">
        <v>0</v>
      </c>
      <c r="J62" s="44">
        <v>0</v>
      </c>
      <c r="K62" s="403" t="s">
        <v>425</v>
      </c>
      <c r="L62" s="1"/>
    </row>
    <row r="63" spans="1:12" ht="24.75" customHeight="1">
      <c r="A63" s="425"/>
      <c r="B63" s="413"/>
      <c r="C63" s="209" t="s">
        <v>220</v>
      </c>
      <c r="D63" s="39">
        <f>F63+I63+J63</f>
        <v>4949.12503</v>
      </c>
      <c r="E63" s="44">
        <v>0</v>
      </c>
      <c r="F63" s="44">
        <f aca="true" t="shared" si="11" ref="F63:F69">G63+H63</f>
        <v>2969.08507</v>
      </c>
      <c r="G63" s="44">
        <v>2642.48571</v>
      </c>
      <c r="H63" s="44">
        <v>326.59936</v>
      </c>
      <c r="I63" s="39">
        <v>1815.54771</v>
      </c>
      <c r="J63" s="44">
        <v>164.49225</v>
      </c>
      <c r="K63" s="404"/>
      <c r="L63" s="1"/>
    </row>
    <row r="64" spans="1:12" ht="24.75" customHeight="1">
      <c r="A64" s="425"/>
      <c r="B64" s="413"/>
      <c r="C64" s="209" t="s">
        <v>221</v>
      </c>
      <c r="D64" s="39">
        <f>F64+I64</f>
        <v>9300.90494</v>
      </c>
      <c r="E64" s="44">
        <v>0</v>
      </c>
      <c r="F64" s="44">
        <f t="shared" si="11"/>
        <v>3647.54479</v>
      </c>
      <c r="G64" s="44">
        <v>3574.59389</v>
      </c>
      <c r="H64" s="44">
        <v>72.9509</v>
      </c>
      <c r="I64" s="39">
        <v>5653.36015</v>
      </c>
      <c r="J64" s="44">
        <v>0</v>
      </c>
      <c r="K64" s="404"/>
      <c r="L64" s="1"/>
    </row>
    <row r="65" spans="1:12" ht="24.75" customHeight="1">
      <c r="A65" s="425"/>
      <c r="B65" s="413"/>
      <c r="C65" s="209" t="s">
        <v>278</v>
      </c>
      <c r="D65" s="39">
        <f>F65+I65</f>
        <v>2115.2445900000002</v>
      </c>
      <c r="E65" s="44">
        <v>0</v>
      </c>
      <c r="F65" s="44">
        <f t="shared" si="11"/>
        <v>1423.6954700000001</v>
      </c>
      <c r="G65" s="44">
        <v>1356.24838</v>
      </c>
      <c r="H65" s="44">
        <v>67.44709</v>
      </c>
      <c r="I65" s="39">
        <v>691.54912</v>
      </c>
      <c r="J65" s="44">
        <v>0</v>
      </c>
      <c r="K65" s="404"/>
      <c r="L65" s="1"/>
    </row>
    <row r="66" spans="1:12" ht="24.75" customHeight="1">
      <c r="A66" s="402"/>
      <c r="B66" s="415"/>
      <c r="C66" s="209" t="s">
        <v>307</v>
      </c>
      <c r="D66" s="39">
        <f>F66+I66+J66</f>
        <v>9665.36292</v>
      </c>
      <c r="E66" s="44">
        <v>0</v>
      </c>
      <c r="F66" s="44">
        <f t="shared" si="11"/>
        <v>5543.5</v>
      </c>
      <c r="G66" s="44">
        <v>4355.414</v>
      </c>
      <c r="H66" s="44">
        <v>1188.086</v>
      </c>
      <c r="I66" s="39">
        <v>3814.95443</v>
      </c>
      <c r="J66" s="44">
        <v>306.90849</v>
      </c>
      <c r="K66" s="405"/>
      <c r="L66" s="1"/>
    </row>
    <row r="67" spans="1:12" ht="24.75" customHeight="1">
      <c r="A67" s="402"/>
      <c r="B67" s="415"/>
      <c r="C67" s="209" t="s">
        <v>308</v>
      </c>
      <c r="D67" s="39">
        <f>F67+I67+J67</f>
        <v>6712.5258</v>
      </c>
      <c r="E67" s="44">
        <v>0</v>
      </c>
      <c r="F67" s="44">
        <f t="shared" si="11"/>
        <v>4380.8</v>
      </c>
      <c r="G67" s="44">
        <v>4017.60761</v>
      </c>
      <c r="H67" s="44">
        <v>363.19239</v>
      </c>
      <c r="I67" s="44">
        <v>2196.33936</v>
      </c>
      <c r="J67" s="44">
        <v>135.38644</v>
      </c>
      <c r="K67" s="405"/>
      <c r="L67" s="1"/>
    </row>
    <row r="68" spans="1:12" ht="24.75" customHeight="1">
      <c r="A68" s="402"/>
      <c r="B68" s="415"/>
      <c r="C68" s="260" t="s">
        <v>684</v>
      </c>
      <c r="D68" s="181">
        <f>F68+I68+J68</f>
        <v>10189.00055</v>
      </c>
      <c r="E68" s="157">
        <v>0</v>
      </c>
      <c r="F68" s="157">
        <f t="shared" si="11"/>
        <v>4518.2</v>
      </c>
      <c r="G68" s="157">
        <v>4152.26042</v>
      </c>
      <c r="H68" s="157">
        <v>365.93958</v>
      </c>
      <c r="I68" s="157">
        <v>5670.80055</v>
      </c>
      <c r="J68" s="157">
        <v>0</v>
      </c>
      <c r="K68" s="405"/>
      <c r="L68" s="1"/>
    </row>
    <row r="69" spans="1:12" ht="24.75" customHeight="1">
      <c r="A69" s="402"/>
      <c r="B69" s="415"/>
      <c r="C69" s="209" t="s">
        <v>414</v>
      </c>
      <c r="D69" s="39">
        <f>F69+I69+J69</f>
        <v>4954.2</v>
      </c>
      <c r="E69" s="44">
        <v>0</v>
      </c>
      <c r="F69" s="44">
        <f t="shared" si="11"/>
        <v>4706.5</v>
      </c>
      <c r="G69" s="44">
        <v>4612.37019</v>
      </c>
      <c r="H69" s="44">
        <v>94.12981</v>
      </c>
      <c r="I69" s="44">
        <v>247.7</v>
      </c>
      <c r="J69" s="44">
        <v>0</v>
      </c>
      <c r="K69" s="405"/>
      <c r="L69" s="1"/>
    </row>
    <row r="70" spans="1:12" ht="24.75" customHeight="1">
      <c r="A70" s="402"/>
      <c r="B70" s="415"/>
      <c r="C70" s="209" t="s">
        <v>637</v>
      </c>
      <c r="D70" s="39">
        <f>F70+I70+J70</f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05"/>
      <c r="L70" s="1"/>
    </row>
    <row r="71" spans="1:12" ht="24.75" customHeight="1">
      <c r="A71" s="265"/>
      <c r="B71" s="266" t="s">
        <v>417</v>
      </c>
      <c r="C71" s="69" t="s">
        <v>415</v>
      </c>
      <c r="D71" s="65">
        <f>D62+D63+D64+D65+D66+D67+D68+D69+D70</f>
        <v>47886.363829999995</v>
      </c>
      <c r="E71" s="65">
        <f aca="true" t="shared" si="12" ref="E71:J71">E62+E63+E64+E65+E66+E67+E68+E69+E70</f>
        <v>0</v>
      </c>
      <c r="F71" s="65">
        <f t="shared" si="12"/>
        <v>27189.32533</v>
      </c>
      <c r="G71" s="65">
        <f t="shared" si="12"/>
        <v>24710.980199999998</v>
      </c>
      <c r="H71" s="65">
        <f t="shared" si="12"/>
        <v>2478.3451299999997</v>
      </c>
      <c r="I71" s="65">
        <f t="shared" si="12"/>
        <v>20090.25132</v>
      </c>
      <c r="J71" s="65">
        <f t="shared" si="12"/>
        <v>606.78718</v>
      </c>
      <c r="K71" s="105"/>
      <c r="L71" s="1"/>
    </row>
    <row r="72" spans="1:12" ht="30" customHeight="1">
      <c r="A72" s="424" t="s">
        <v>258</v>
      </c>
      <c r="B72" s="412" t="s">
        <v>426</v>
      </c>
      <c r="C72" s="209" t="s">
        <v>219</v>
      </c>
      <c r="D72" s="39">
        <f aca="true" t="shared" si="13" ref="D72:D77">I72</f>
        <v>3712.54364</v>
      </c>
      <c r="E72" s="44">
        <v>0</v>
      </c>
      <c r="F72" s="44">
        <v>0</v>
      </c>
      <c r="G72" s="44">
        <v>0</v>
      </c>
      <c r="H72" s="44">
        <v>0</v>
      </c>
      <c r="I72" s="39">
        <v>3712.54364</v>
      </c>
      <c r="J72" s="44">
        <v>0</v>
      </c>
      <c r="K72" s="105" t="s">
        <v>174</v>
      </c>
      <c r="L72" s="1"/>
    </row>
    <row r="73" spans="1:12" ht="30" customHeight="1">
      <c r="A73" s="425"/>
      <c r="B73" s="413"/>
      <c r="C73" s="209" t="s">
        <v>220</v>
      </c>
      <c r="D73" s="39">
        <f t="shared" si="13"/>
        <v>3809.56461</v>
      </c>
      <c r="E73" s="44">
        <v>0</v>
      </c>
      <c r="F73" s="44">
        <v>0</v>
      </c>
      <c r="G73" s="44">
        <v>0</v>
      </c>
      <c r="H73" s="44">
        <v>0</v>
      </c>
      <c r="I73" s="39">
        <v>3809.56461</v>
      </c>
      <c r="J73" s="44">
        <v>0</v>
      </c>
      <c r="K73" s="105" t="s">
        <v>174</v>
      </c>
      <c r="L73" s="1"/>
    </row>
    <row r="74" spans="1:12" ht="24.75" customHeight="1">
      <c r="A74" s="425"/>
      <c r="B74" s="413"/>
      <c r="C74" s="209" t="s">
        <v>221</v>
      </c>
      <c r="D74" s="39">
        <f t="shared" si="13"/>
        <v>3656.33921</v>
      </c>
      <c r="E74" s="44">
        <v>0</v>
      </c>
      <c r="F74" s="44">
        <v>0</v>
      </c>
      <c r="G74" s="44">
        <v>0</v>
      </c>
      <c r="H74" s="44">
        <v>0</v>
      </c>
      <c r="I74" s="39">
        <v>3656.33921</v>
      </c>
      <c r="J74" s="44">
        <v>0</v>
      </c>
      <c r="K74" s="105" t="s">
        <v>174</v>
      </c>
      <c r="L74" s="1"/>
    </row>
    <row r="75" spans="1:12" ht="24.75" customHeight="1">
      <c r="A75" s="425"/>
      <c r="B75" s="413"/>
      <c r="C75" s="209" t="s">
        <v>278</v>
      </c>
      <c r="D75" s="39">
        <f t="shared" si="13"/>
        <v>5658.11009</v>
      </c>
      <c r="E75" s="44">
        <v>0</v>
      </c>
      <c r="F75" s="44">
        <v>0</v>
      </c>
      <c r="G75" s="44">
        <v>0</v>
      </c>
      <c r="H75" s="44">
        <v>0</v>
      </c>
      <c r="I75" s="39">
        <v>5658.11009</v>
      </c>
      <c r="J75" s="44">
        <v>0</v>
      </c>
      <c r="K75" s="105" t="s">
        <v>174</v>
      </c>
      <c r="L75" s="1"/>
    </row>
    <row r="76" spans="1:12" ht="24.75" customHeight="1">
      <c r="A76" s="425"/>
      <c r="B76" s="413"/>
      <c r="C76" s="209" t="s">
        <v>307</v>
      </c>
      <c r="D76" s="39">
        <f t="shared" si="13"/>
        <v>2521.43893</v>
      </c>
      <c r="E76" s="44">
        <v>0</v>
      </c>
      <c r="F76" s="44">
        <v>0</v>
      </c>
      <c r="G76" s="44">
        <v>0</v>
      </c>
      <c r="H76" s="44">
        <v>0</v>
      </c>
      <c r="I76" s="39">
        <v>2521.43893</v>
      </c>
      <c r="J76" s="44">
        <v>0</v>
      </c>
      <c r="K76" s="105" t="s">
        <v>174</v>
      </c>
      <c r="L76" s="1"/>
    </row>
    <row r="77" spans="1:12" ht="24.75" customHeight="1">
      <c r="A77" s="425"/>
      <c r="B77" s="413"/>
      <c r="C77" s="209" t="s">
        <v>308</v>
      </c>
      <c r="D77" s="39">
        <f t="shared" si="13"/>
        <v>2334.78462</v>
      </c>
      <c r="E77" s="44">
        <v>0</v>
      </c>
      <c r="F77" s="44">
        <v>0</v>
      </c>
      <c r="G77" s="44">
        <v>0</v>
      </c>
      <c r="H77" s="44">
        <v>0</v>
      </c>
      <c r="I77" s="39">
        <v>2334.78462</v>
      </c>
      <c r="J77" s="44">
        <v>0</v>
      </c>
      <c r="K77" s="105" t="s">
        <v>174</v>
      </c>
      <c r="L77" s="1"/>
    </row>
    <row r="78" spans="1:12" ht="24.75" customHeight="1">
      <c r="A78" s="425"/>
      <c r="B78" s="413"/>
      <c r="C78" s="260" t="s">
        <v>684</v>
      </c>
      <c r="D78" s="181">
        <f>I78</f>
        <v>682.553</v>
      </c>
      <c r="E78" s="157">
        <v>0</v>
      </c>
      <c r="F78" s="157">
        <v>0</v>
      </c>
      <c r="G78" s="157">
        <v>0</v>
      </c>
      <c r="H78" s="157">
        <v>0</v>
      </c>
      <c r="I78" s="181">
        <v>682.553</v>
      </c>
      <c r="J78" s="157">
        <v>0</v>
      </c>
      <c r="K78" s="229" t="s">
        <v>174</v>
      </c>
      <c r="L78" s="1"/>
    </row>
    <row r="79" spans="1:12" ht="24.75" customHeight="1">
      <c r="A79" s="425"/>
      <c r="B79" s="413"/>
      <c r="C79" s="209" t="s">
        <v>687</v>
      </c>
      <c r="D79" s="39">
        <f>I79</f>
        <v>199.039</v>
      </c>
      <c r="E79" s="44">
        <v>0</v>
      </c>
      <c r="F79" s="44">
        <v>0</v>
      </c>
      <c r="G79" s="44">
        <v>0</v>
      </c>
      <c r="H79" s="44">
        <v>0</v>
      </c>
      <c r="I79" s="39">
        <v>199.039</v>
      </c>
      <c r="J79" s="44">
        <v>0</v>
      </c>
      <c r="K79" s="105" t="s">
        <v>174</v>
      </c>
      <c r="L79" s="1"/>
    </row>
    <row r="80" spans="1:12" ht="24.75" customHeight="1">
      <c r="A80" s="426"/>
      <c r="B80" s="414"/>
      <c r="C80" s="209" t="s">
        <v>637</v>
      </c>
      <c r="D80" s="39">
        <f>I80</f>
        <v>179.039</v>
      </c>
      <c r="E80" s="44">
        <v>0</v>
      </c>
      <c r="F80" s="44">
        <v>0</v>
      </c>
      <c r="G80" s="44">
        <v>0</v>
      </c>
      <c r="H80" s="44">
        <v>0</v>
      </c>
      <c r="I80" s="39">
        <v>179.039</v>
      </c>
      <c r="J80" s="44">
        <v>0</v>
      </c>
      <c r="K80" s="105" t="s">
        <v>174</v>
      </c>
      <c r="L80" s="1"/>
    </row>
    <row r="81" spans="1:11" ht="24.75" customHeight="1">
      <c r="A81" s="256"/>
      <c r="B81" s="257" t="s">
        <v>417</v>
      </c>
      <c r="C81" s="69" t="s">
        <v>415</v>
      </c>
      <c r="D81" s="60">
        <f>D72+D73+D74+D75+D76+D77+D78+D79+D80</f>
        <v>22753.412099999998</v>
      </c>
      <c r="E81" s="60">
        <f aca="true" t="shared" si="14" ref="E81:J81">E72+E73+E74+E75+E76+E77+E78+E79+E80</f>
        <v>0</v>
      </c>
      <c r="F81" s="60">
        <f t="shared" si="14"/>
        <v>0</v>
      </c>
      <c r="G81" s="60">
        <f t="shared" si="14"/>
        <v>0</v>
      </c>
      <c r="H81" s="60">
        <f t="shared" si="14"/>
        <v>0</v>
      </c>
      <c r="I81" s="60">
        <f t="shared" si="14"/>
        <v>22753.412099999998</v>
      </c>
      <c r="J81" s="60">
        <f t="shared" si="14"/>
        <v>0</v>
      </c>
      <c r="K81" s="267"/>
    </row>
    <row r="82" spans="1:11" ht="12.75">
      <c r="A82" s="268"/>
      <c r="B82" s="268"/>
      <c r="C82" s="269"/>
      <c r="D82" s="269"/>
      <c r="E82" s="269"/>
      <c r="F82" s="269"/>
      <c r="G82" s="269"/>
      <c r="H82" s="269"/>
      <c r="I82" s="269"/>
      <c r="J82" s="269"/>
      <c r="K82" s="269"/>
    </row>
    <row r="83" spans="1:2" ht="12.75">
      <c r="A83" s="268" t="s">
        <v>158</v>
      </c>
      <c r="B83" s="268"/>
    </row>
    <row r="84" spans="1:2" ht="12.75">
      <c r="A84" s="268"/>
      <c r="B84" s="268"/>
    </row>
    <row r="85" spans="1:2" ht="12.75">
      <c r="A85" s="268"/>
      <c r="B85" s="268"/>
    </row>
  </sheetData>
  <mergeCells count="35">
    <mergeCell ref="C1:K1"/>
    <mergeCell ref="C2:K2"/>
    <mergeCell ref="C3:K3"/>
    <mergeCell ref="F8:H8"/>
    <mergeCell ref="I8:I10"/>
    <mergeCell ref="F9:F10"/>
    <mergeCell ref="G9:H9"/>
    <mergeCell ref="A5:K5"/>
    <mergeCell ref="A6:A10"/>
    <mergeCell ref="B6:B10"/>
    <mergeCell ref="K62:K65"/>
    <mergeCell ref="A72:A80"/>
    <mergeCell ref="B72:B80"/>
    <mergeCell ref="K66:K70"/>
    <mergeCell ref="A52:A60"/>
    <mergeCell ref="B52:B60"/>
    <mergeCell ref="B66:B70"/>
    <mergeCell ref="A62:A65"/>
    <mergeCell ref="A66:A70"/>
    <mergeCell ref="B62:B65"/>
    <mergeCell ref="A32:A40"/>
    <mergeCell ref="B32:B40"/>
    <mergeCell ref="A42:A50"/>
    <mergeCell ref="B42:B50"/>
    <mergeCell ref="A12:A20"/>
    <mergeCell ref="B12:B20"/>
    <mergeCell ref="A22:A30"/>
    <mergeCell ref="B22:B30"/>
    <mergeCell ref="K6:K10"/>
    <mergeCell ref="E7:E10"/>
    <mergeCell ref="F7:I7"/>
    <mergeCell ref="C6:C10"/>
    <mergeCell ref="D6:D10"/>
    <mergeCell ref="E6:I6"/>
    <mergeCell ref="J6:J10"/>
  </mergeCells>
  <printOptions/>
  <pageMargins left="0.3937007874015748" right="0.1968503937007874" top="0.984251968503937" bottom="0.1968503937007874" header="0.5118110236220472" footer="0.5118110236220472"/>
  <pageSetup horizontalDpi="600" verticalDpi="600" orientation="landscape" paperSize="9" scale="86" r:id="rId1"/>
  <rowBreaks count="2" manualBreakCount="2">
    <brk id="21" max="10" man="1"/>
    <brk id="41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view="pageBreakPreview" zoomScale="75" zoomScaleNormal="75" zoomScaleSheetLayoutView="75" workbookViewId="0" topLeftCell="A1">
      <selection activeCell="E12" sqref="E12:I12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5.421875" style="0" customWidth="1"/>
    <col min="5" max="5" width="14.140625" style="0" customWidth="1"/>
    <col min="6" max="6" width="15.28125" style="0" customWidth="1"/>
    <col min="7" max="7" width="12.57421875" style="0" customWidth="1"/>
    <col min="8" max="8" width="13.7109375" style="0" customWidth="1"/>
    <col min="9" max="9" width="13.28125" style="0" customWidth="1"/>
    <col min="10" max="10" width="13.7109375" style="0" customWidth="1"/>
    <col min="11" max="11" width="15.7109375" style="0" customWidth="1"/>
    <col min="13" max="13" width="17.7109375" style="0" customWidth="1"/>
  </cols>
  <sheetData>
    <row r="1" spans="1:13" ht="15">
      <c r="A1" s="406" t="s">
        <v>130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5">
      <c r="A2" s="406" t="s">
        <v>612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3" ht="19.5" customHeight="1">
      <c r="A3" s="406" t="s">
        <v>310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</row>
    <row r="4" spans="1:14" ht="15.75" customHeight="1">
      <c r="A4" s="385" t="s">
        <v>613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28"/>
    </row>
    <row r="5" spans="1:14" ht="15.75" customHeight="1">
      <c r="A5" s="429"/>
      <c r="B5" s="429"/>
      <c r="C5" s="429"/>
      <c r="D5" s="429"/>
      <c r="E5" s="406" t="s">
        <v>609</v>
      </c>
      <c r="F5" s="406"/>
      <c r="G5" s="406"/>
      <c r="H5" s="406"/>
      <c r="I5" s="406"/>
      <c r="J5" s="406"/>
      <c r="K5" s="406"/>
      <c r="L5" s="406"/>
      <c r="M5" s="406"/>
      <c r="N5" s="28"/>
    </row>
    <row r="6" spans="1:14" ht="15.75" customHeight="1">
      <c r="A6" s="406" t="s">
        <v>608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28"/>
    </row>
    <row r="7" spans="1:13" ht="17.25" customHeight="1">
      <c r="A7" s="406" t="s">
        <v>676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</row>
    <row r="8" spans="1:13" ht="18" customHeight="1">
      <c r="A8" s="406" t="s">
        <v>633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</row>
    <row r="9" spans="1:13" ht="23.25" customHeight="1">
      <c r="A9" s="41"/>
      <c r="B9" s="41"/>
      <c r="C9" s="41"/>
      <c r="D9" s="41"/>
      <c r="E9" s="40"/>
      <c r="F9" s="40"/>
      <c r="G9" s="40"/>
      <c r="H9" s="40"/>
      <c r="I9" s="40"/>
      <c r="J9" s="40"/>
      <c r="K9" s="406"/>
      <c r="L9" s="406"/>
      <c r="M9" s="406"/>
    </row>
    <row r="10" spans="1:13" ht="53.25" customHeight="1">
      <c r="A10" s="384" t="s">
        <v>607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</row>
    <row r="11" ht="25.5" customHeight="1">
      <c r="M11" s="13"/>
    </row>
    <row r="12" spans="1:13" ht="25.5" customHeight="1">
      <c r="A12" s="390" t="s">
        <v>165</v>
      </c>
      <c r="B12" s="390" t="s">
        <v>177</v>
      </c>
      <c r="C12" s="390" t="s">
        <v>178</v>
      </c>
      <c r="D12" s="390" t="s">
        <v>179</v>
      </c>
      <c r="E12" s="390" t="s">
        <v>166</v>
      </c>
      <c r="F12" s="390"/>
      <c r="G12" s="390"/>
      <c r="H12" s="390"/>
      <c r="I12" s="390"/>
      <c r="J12" s="390" t="s">
        <v>180</v>
      </c>
      <c r="K12" s="390" t="s">
        <v>181</v>
      </c>
      <c r="L12" s="390" t="s">
        <v>182</v>
      </c>
      <c r="M12" s="390"/>
    </row>
    <row r="13" spans="1:13" ht="22.5" customHeight="1">
      <c r="A13" s="390"/>
      <c r="B13" s="390"/>
      <c r="C13" s="390"/>
      <c r="D13" s="390"/>
      <c r="E13" s="390" t="s">
        <v>167</v>
      </c>
      <c r="F13" s="390" t="s">
        <v>183</v>
      </c>
      <c r="G13" s="390"/>
      <c r="H13" s="390"/>
      <c r="I13" s="390"/>
      <c r="J13" s="390"/>
      <c r="K13" s="390"/>
      <c r="L13" s="390"/>
      <c r="M13" s="390"/>
    </row>
    <row r="14" spans="1:13" ht="25.5" customHeight="1">
      <c r="A14" s="390"/>
      <c r="B14" s="390"/>
      <c r="C14" s="390"/>
      <c r="D14" s="390"/>
      <c r="E14" s="390"/>
      <c r="F14" s="390" t="s">
        <v>184</v>
      </c>
      <c r="G14" s="390"/>
      <c r="H14" s="390"/>
      <c r="I14" s="390" t="s">
        <v>185</v>
      </c>
      <c r="J14" s="390"/>
      <c r="K14" s="390"/>
      <c r="L14" s="390"/>
      <c r="M14" s="390"/>
    </row>
    <row r="15" spans="1:13" ht="22.5" customHeight="1">
      <c r="A15" s="390"/>
      <c r="B15" s="390"/>
      <c r="C15" s="390"/>
      <c r="D15" s="390"/>
      <c r="E15" s="390"/>
      <c r="F15" s="390" t="s">
        <v>306</v>
      </c>
      <c r="G15" s="390" t="s">
        <v>303</v>
      </c>
      <c r="H15" s="390"/>
      <c r="I15" s="390"/>
      <c r="J15" s="390"/>
      <c r="K15" s="390"/>
      <c r="L15" s="390"/>
      <c r="M15" s="390"/>
    </row>
    <row r="16" spans="1:13" ht="43.5" customHeight="1">
      <c r="A16" s="390"/>
      <c r="B16" s="390"/>
      <c r="C16" s="390"/>
      <c r="D16" s="390"/>
      <c r="E16" s="390"/>
      <c r="F16" s="390"/>
      <c r="G16" s="6" t="s">
        <v>304</v>
      </c>
      <c r="H16" s="6" t="s">
        <v>305</v>
      </c>
      <c r="I16" s="390"/>
      <c r="J16" s="390"/>
      <c r="K16" s="390"/>
      <c r="L16" s="390"/>
      <c r="M16" s="390"/>
    </row>
    <row r="17" spans="1:13" ht="18" customHeight="1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386">
        <v>12</v>
      </c>
      <c r="M17" s="386"/>
    </row>
    <row r="18" spans="1:13" ht="17.25" customHeight="1">
      <c r="A18" s="18">
        <v>1</v>
      </c>
      <c r="B18" s="391" t="s">
        <v>222</v>
      </c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</row>
    <row r="19" spans="1:13" ht="24.75" customHeight="1">
      <c r="A19" s="345" t="s">
        <v>218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</row>
    <row r="20" spans="1:13" ht="24.75" customHeight="1">
      <c r="A20" s="394" t="s">
        <v>187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6"/>
    </row>
    <row r="21" spans="1:13" ht="24.75" customHeight="1">
      <c r="A21" s="397" t="s">
        <v>206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9"/>
    </row>
    <row r="22" spans="1:13" ht="63" customHeight="1">
      <c r="A22" s="147" t="s">
        <v>170</v>
      </c>
      <c r="B22" s="146" t="s">
        <v>356</v>
      </c>
      <c r="C22" s="18" t="s">
        <v>219</v>
      </c>
      <c r="D22" s="35">
        <f>D23+D24+D25+D26+D27</f>
        <v>26889.40543</v>
      </c>
      <c r="E22" s="35">
        <f aca="true" t="shared" si="0" ref="E22:J22">E23+E24+E25+E26+E27</f>
        <v>0</v>
      </c>
      <c r="F22" s="35">
        <f t="shared" si="0"/>
        <v>7400</v>
      </c>
      <c r="G22" s="35">
        <f t="shared" si="0"/>
        <v>0</v>
      </c>
      <c r="H22" s="35">
        <f t="shared" si="0"/>
        <v>7400</v>
      </c>
      <c r="I22" s="35">
        <f t="shared" si="0"/>
        <v>19489.405430000003</v>
      </c>
      <c r="J22" s="35">
        <f t="shared" si="0"/>
        <v>0</v>
      </c>
      <c r="K22" s="35"/>
      <c r="L22" s="390" t="s">
        <v>188</v>
      </c>
      <c r="M22" s="390"/>
    </row>
    <row r="23" spans="1:13" ht="85.5" customHeight="1">
      <c r="A23" s="53" t="s">
        <v>203</v>
      </c>
      <c r="B23" s="38" t="s">
        <v>232</v>
      </c>
      <c r="C23" s="10" t="s">
        <v>219</v>
      </c>
      <c r="D23" s="29">
        <f>F23+I23</f>
        <v>6823.96</v>
      </c>
      <c r="E23" s="29">
        <v>0</v>
      </c>
      <c r="F23" s="30">
        <v>3700</v>
      </c>
      <c r="G23" s="30">
        <v>0</v>
      </c>
      <c r="H23" s="30">
        <v>3700</v>
      </c>
      <c r="I23" s="29">
        <v>3123.96</v>
      </c>
      <c r="J23" s="29">
        <v>0</v>
      </c>
      <c r="K23" s="38" t="s">
        <v>174</v>
      </c>
      <c r="L23" s="390"/>
      <c r="M23" s="390"/>
    </row>
    <row r="24" spans="1:13" ht="54" customHeight="1">
      <c r="A24" s="51" t="s">
        <v>205</v>
      </c>
      <c r="B24" s="38" t="s">
        <v>231</v>
      </c>
      <c r="C24" s="10" t="s">
        <v>219</v>
      </c>
      <c r="D24" s="29">
        <f>I24</f>
        <v>2006.512</v>
      </c>
      <c r="E24" s="29">
        <v>0</v>
      </c>
      <c r="F24" s="30">
        <v>0</v>
      </c>
      <c r="G24" s="30">
        <v>0</v>
      </c>
      <c r="H24" s="30">
        <v>0</v>
      </c>
      <c r="I24" s="29">
        <v>2006.512</v>
      </c>
      <c r="J24" s="29">
        <v>0</v>
      </c>
      <c r="K24" s="38" t="s">
        <v>174</v>
      </c>
      <c r="L24" s="390"/>
      <c r="M24" s="390"/>
    </row>
    <row r="25" spans="1:13" ht="90.75" customHeight="1">
      <c r="A25" s="51" t="s">
        <v>270</v>
      </c>
      <c r="B25" s="38" t="s">
        <v>246</v>
      </c>
      <c r="C25" s="10" t="s">
        <v>219</v>
      </c>
      <c r="D25" s="29">
        <f>I25</f>
        <v>12683.80934</v>
      </c>
      <c r="E25" s="29">
        <v>0</v>
      </c>
      <c r="F25" s="30">
        <v>0</v>
      </c>
      <c r="G25" s="30">
        <v>0</v>
      </c>
      <c r="H25" s="30">
        <v>0</v>
      </c>
      <c r="I25" s="29">
        <v>12683.80934</v>
      </c>
      <c r="J25" s="29">
        <v>0</v>
      </c>
      <c r="K25" s="38" t="s">
        <v>174</v>
      </c>
      <c r="L25" s="390" t="s">
        <v>188</v>
      </c>
      <c r="M25" s="390"/>
    </row>
    <row r="26" spans="1:13" ht="90" customHeight="1">
      <c r="A26" s="51" t="s">
        <v>271</v>
      </c>
      <c r="B26" s="55" t="s">
        <v>233</v>
      </c>
      <c r="C26" s="10" t="s">
        <v>219</v>
      </c>
      <c r="D26" s="29">
        <f>F26+I26</f>
        <v>3544.21058</v>
      </c>
      <c r="E26" s="29">
        <v>0</v>
      </c>
      <c r="F26" s="30">
        <v>3349.47358</v>
      </c>
      <c r="G26" s="30">
        <v>0</v>
      </c>
      <c r="H26" s="30">
        <f>F26</f>
        <v>3349.47358</v>
      </c>
      <c r="I26" s="29">
        <v>194.737</v>
      </c>
      <c r="J26" s="29">
        <v>0</v>
      </c>
      <c r="K26" s="38" t="s">
        <v>174</v>
      </c>
      <c r="L26" s="390"/>
      <c r="M26" s="390"/>
    </row>
    <row r="27" spans="1:13" ht="84" customHeight="1">
      <c r="A27" s="51" t="s">
        <v>272</v>
      </c>
      <c r="B27" s="6" t="s">
        <v>264</v>
      </c>
      <c r="C27" s="10" t="s">
        <v>219</v>
      </c>
      <c r="D27" s="29">
        <f>I27+F27</f>
        <v>1830.9135099999999</v>
      </c>
      <c r="E27" s="29">
        <v>0</v>
      </c>
      <c r="F27" s="30">
        <v>350.52642</v>
      </c>
      <c r="G27" s="30">
        <v>0</v>
      </c>
      <c r="H27" s="30">
        <f>F27</f>
        <v>350.52642</v>
      </c>
      <c r="I27" s="29">
        <v>1480.38709</v>
      </c>
      <c r="J27" s="29">
        <v>0</v>
      </c>
      <c r="K27" s="38" t="s">
        <v>174</v>
      </c>
      <c r="L27" s="390"/>
      <c r="M27" s="390"/>
    </row>
    <row r="28" spans="1:13" ht="60" customHeight="1">
      <c r="A28" s="58" t="s">
        <v>173</v>
      </c>
      <c r="B28" s="146" t="s">
        <v>351</v>
      </c>
      <c r="C28" s="21" t="s">
        <v>220</v>
      </c>
      <c r="D28" s="31">
        <f>D29+D30+D31+D32+D33</f>
        <v>9567.085579999999</v>
      </c>
      <c r="E28" s="31">
        <f aca="true" t="shared" si="1" ref="E28:J28">E29+E30+E31+E32+E33</f>
        <v>0</v>
      </c>
      <c r="F28" s="31">
        <f>F29+F30+F31+F32+F33</f>
        <v>3000</v>
      </c>
      <c r="G28" s="31">
        <f t="shared" si="1"/>
        <v>0</v>
      </c>
      <c r="H28" s="31">
        <f>H29+H30+H31+H32+H33</f>
        <v>3000</v>
      </c>
      <c r="I28" s="31">
        <f>I29+I30+I31+I32+I33</f>
        <v>6567.08558</v>
      </c>
      <c r="J28" s="31">
        <f t="shared" si="1"/>
        <v>0</v>
      </c>
      <c r="K28" s="38"/>
      <c r="L28" s="390"/>
      <c r="M28" s="390"/>
    </row>
    <row r="29" spans="1:13" ht="90" customHeight="1">
      <c r="A29" s="51" t="s">
        <v>352</v>
      </c>
      <c r="B29" s="38" t="s">
        <v>325</v>
      </c>
      <c r="C29" s="10" t="s">
        <v>220</v>
      </c>
      <c r="D29" s="29">
        <f>I29</f>
        <v>1749.60071</v>
      </c>
      <c r="E29" s="29">
        <v>0</v>
      </c>
      <c r="F29" s="30">
        <v>0</v>
      </c>
      <c r="G29" s="30">
        <v>0</v>
      </c>
      <c r="H29" s="30">
        <v>0</v>
      </c>
      <c r="I29" s="29">
        <v>1749.60071</v>
      </c>
      <c r="J29" s="29">
        <v>0</v>
      </c>
      <c r="K29" s="38" t="s">
        <v>174</v>
      </c>
      <c r="L29" s="390"/>
      <c r="M29" s="390"/>
    </row>
    <row r="30" spans="1:13" ht="99.75" customHeight="1">
      <c r="A30" s="51" t="s">
        <v>309</v>
      </c>
      <c r="B30" s="38" t="s">
        <v>314</v>
      </c>
      <c r="C30" s="10" t="s">
        <v>220</v>
      </c>
      <c r="D30" s="29">
        <f>I30</f>
        <v>2755.477</v>
      </c>
      <c r="E30" s="29">
        <v>0</v>
      </c>
      <c r="F30" s="30">
        <v>0</v>
      </c>
      <c r="G30" s="30">
        <v>0</v>
      </c>
      <c r="H30" s="30">
        <v>0</v>
      </c>
      <c r="I30" s="29">
        <v>2755.477</v>
      </c>
      <c r="J30" s="29">
        <v>0</v>
      </c>
      <c r="K30" s="38" t="s">
        <v>174</v>
      </c>
      <c r="L30" s="390"/>
      <c r="M30" s="390"/>
    </row>
    <row r="31" spans="1:13" ht="96" customHeight="1">
      <c r="A31" s="51" t="s">
        <v>311</v>
      </c>
      <c r="B31" s="38" t="s">
        <v>302</v>
      </c>
      <c r="C31" s="10" t="s">
        <v>220</v>
      </c>
      <c r="D31" s="29">
        <f>F31+I31</f>
        <v>3107.066</v>
      </c>
      <c r="E31" s="29">
        <v>0</v>
      </c>
      <c r="F31" s="30">
        <v>1838.14025</v>
      </c>
      <c r="G31" s="30">
        <v>0</v>
      </c>
      <c r="H31" s="30">
        <f>F31</f>
        <v>1838.14025</v>
      </c>
      <c r="I31" s="29">
        <v>1268.92575</v>
      </c>
      <c r="J31" s="29">
        <v>0</v>
      </c>
      <c r="K31" s="38" t="s">
        <v>174</v>
      </c>
      <c r="L31" s="390"/>
      <c r="M31" s="390"/>
    </row>
    <row r="32" spans="1:13" ht="87.75" customHeight="1">
      <c r="A32" s="51" t="s">
        <v>312</v>
      </c>
      <c r="B32" s="38" t="s">
        <v>326</v>
      </c>
      <c r="C32" s="10" t="s">
        <v>220</v>
      </c>
      <c r="D32" s="29">
        <f>F32+I32</f>
        <v>1954.94187</v>
      </c>
      <c r="E32" s="29">
        <v>0</v>
      </c>
      <c r="F32" s="30">
        <f>H32</f>
        <v>1161.85975</v>
      </c>
      <c r="G32" s="30">
        <v>0</v>
      </c>
      <c r="H32" s="30">
        <v>1161.85975</v>
      </c>
      <c r="I32" s="29">
        <v>793.08212</v>
      </c>
      <c r="J32" s="29">
        <v>0</v>
      </c>
      <c r="K32" s="38" t="s">
        <v>174</v>
      </c>
      <c r="L32" s="390"/>
      <c r="M32" s="390"/>
    </row>
    <row r="33" spans="1:13" ht="99.75" customHeight="1">
      <c r="A33" s="51" t="s">
        <v>313</v>
      </c>
      <c r="B33" s="38" t="s">
        <v>301</v>
      </c>
      <c r="C33" s="10" t="s">
        <v>220</v>
      </c>
      <c r="D33" s="29">
        <f>F33+I33</f>
        <v>0</v>
      </c>
      <c r="E33" s="29">
        <v>0</v>
      </c>
      <c r="F33" s="30">
        <v>0</v>
      </c>
      <c r="G33" s="30">
        <v>0</v>
      </c>
      <c r="H33" s="30">
        <v>0</v>
      </c>
      <c r="I33" s="29">
        <v>0</v>
      </c>
      <c r="J33" s="29">
        <v>0</v>
      </c>
      <c r="K33" s="38" t="s">
        <v>174</v>
      </c>
      <c r="L33" s="400" t="s">
        <v>188</v>
      </c>
      <c r="M33" s="400"/>
    </row>
    <row r="34" spans="1:13" ht="62.25" customHeight="1">
      <c r="A34" s="58" t="s">
        <v>175</v>
      </c>
      <c r="B34" s="148" t="s">
        <v>351</v>
      </c>
      <c r="C34" s="21" t="s">
        <v>221</v>
      </c>
      <c r="D34" s="31">
        <f>D35+D36+D37</f>
        <v>2171.085</v>
      </c>
      <c r="E34" s="31">
        <f>E35+E77+E36+E37</f>
        <v>0</v>
      </c>
      <c r="F34" s="31">
        <v>0</v>
      </c>
      <c r="G34" s="31">
        <v>0</v>
      </c>
      <c r="H34" s="31">
        <f>H35+H77+H36+H37</f>
        <v>0</v>
      </c>
      <c r="I34" s="31">
        <f>I35+I36+I37</f>
        <v>2171.085</v>
      </c>
      <c r="J34" s="31">
        <f>J35+J77+J36+J37</f>
        <v>0</v>
      </c>
      <c r="K34" s="38"/>
      <c r="L34" s="400"/>
      <c r="M34" s="400"/>
    </row>
    <row r="35" spans="1:13" ht="84.75" customHeight="1">
      <c r="A35" s="51" t="s">
        <v>353</v>
      </c>
      <c r="B35" s="62" t="s">
        <v>464</v>
      </c>
      <c r="C35" s="10" t="s">
        <v>221</v>
      </c>
      <c r="D35" s="29">
        <f>I35+H35</f>
        <v>0</v>
      </c>
      <c r="E35" s="29">
        <v>0</v>
      </c>
      <c r="F35" s="30">
        <f>G35+H35</f>
        <v>0</v>
      </c>
      <c r="G35" s="30">
        <v>0</v>
      </c>
      <c r="H35" s="30">
        <v>0</v>
      </c>
      <c r="I35" s="29">
        <v>0</v>
      </c>
      <c r="J35" s="29">
        <v>0</v>
      </c>
      <c r="K35" s="38" t="s">
        <v>174</v>
      </c>
      <c r="L35" s="400"/>
      <c r="M35" s="400"/>
    </row>
    <row r="36" spans="1:13" ht="105" customHeight="1">
      <c r="A36" s="51" t="s">
        <v>354</v>
      </c>
      <c r="B36" s="38" t="s">
        <v>301</v>
      </c>
      <c r="C36" s="10" t="s">
        <v>221</v>
      </c>
      <c r="D36" s="29">
        <f>F36+I36</f>
        <v>0</v>
      </c>
      <c r="E36" s="29">
        <v>0</v>
      </c>
      <c r="F36" s="30">
        <v>0</v>
      </c>
      <c r="G36" s="30">
        <v>0</v>
      </c>
      <c r="H36" s="30">
        <v>0</v>
      </c>
      <c r="I36" s="29">
        <v>0</v>
      </c>
      <c r="J36" s="29">
        <v>0</v>
      </c>
      <c r="K36" s="38" t="s">
        <v>174</v>
      </c>
      <c r="L36" s="400"/>
      <c r="M36" s="400"/>
    </row>
    <row r="37" spans="1:13" ht="105" customHeight="1">
      <c r="A37" s="51" t="s">
        <v>468</v>
      </c>
      <c r="B37" s="62" t="s">
        <v>469</v>
      </c>
      <c r="C37" s="10" t="s">
        <v>221</v>
      </c>
      <c r="D37" s="29">
        <f>F37+I37</f>
        <v>2171.085</v>
      </c>
      <c r="E37" s="29">
        <v>0</v>
      </c>
      <c r="F37" s="30">
        <v>0</v>
      </c>
      <c r="G37" s="30">
        <v>0</v>
      </c>
      <c r="H37" s="30">
        <v>0</v>
      </c>
      <c r="I37" s="29">
        <v>2171.085</v>
      </c>
      <c r="J37" s="29">
        <v>0</v>
      </c>
      <c r="K37" s="38" t="s">
        <v>174</v>
      </c>
      <c r="L37" s="400"/>
      <c r="M37" s="400"/>
    </row>
    <row r="38" spans="1:13" ht="60" customHeight="1">
      <c r="A38" s="58" t="s">
        <v>176</v>
      </c>
      <c r="B38" s="148" t="s">
        <v>351</v>
      </c>
      <c r="C38" s="43" t="s">
        <v>278</v>
      </c>
      <c r="D38" s="31">
        <f>D39+D40+D41+D42+D43</f>
        <v>1414.4731</v>
      </c>
      <c r="E38" s="31">
        <v>0</v>
      </c>
      <c r="F38" s="31">
        <v>0</v>
      </c>
      <c r="G38" s="31">
        <v>0</v>
      </c>
      <c r="H38" s="31">
        <v>0</v>
      </c>
      <c r="I38" s="31">
        <f>I39+I40+I41+I42+I43</f>
        <v>1414.4731</v>
      </c>
      <c r="J38" s="31">
        <v>0</v>
      </c>
      <c r="K38" s="333" t="s">
        <v>174</v>
      </c>
      <c r="L38" s="400"/>
      <c r="M38" s="400"/>
    </row>
    <row r="39" spans="1:13" ht="39.75" customHeight="1">
      <c r="A39" s="51" t="s">
        <v>355</v>
      </c>
      <c r="B39" s="38" t="s">
        <v>586</v>
      </c>
      <c r="C39" s="38" t="s">
        <v>278</v>
      </c>
      <c r="D39" s="29">
        <f>I39</f>
        <v>0</v>
      </c>
      <c r="E39" s="29">
        <v>0</v>
      </c>
      <c r="F39" s="30">
        <v>0</v>
      </c>
      <c r="G39" s="30">
        <v>0</v>
      </c>
      <c r="H39" s="30">
        <v>0</v>
      </c>
      <c r="I39" s="29">
        <v>0</v>
      </c>
      <c r="J39" s="29">
        <v>0</v>
      </c>
      <c r="K39" s="389"/>
      <c r="L39" s="400"/>
      <c r="M39" s="400"/>
    </row>
    <row r="40" spans="1:13" ht="60" customHeight="1">
      <c r="A40" s="51" t="s">
        <v>585</v>
      </c>
      <c r="B40" s="38" t="s">
        <v>713</v>
      </c>
      <c r="C40" s="38" t="s">
        <v>278</v>
      </c>
      <c r="D40" s="29">
        <f>I40</f>
        <v>1414.4731</v>
      </c>
      <c r="E40" s="29">
        <v>0</v>
      </c>
      <c r="F40" s="30">
        <v>0</v>
      </c>
      <c r="G40" s="30">
        <v>0</v>
      </c>
      <c r="H40" s="30">
        <v>0</v>
      </c>
      <c r="I40" s="29">
        <v>1414.4731</v>
      </c>
      <c r="J40" s="29">
        <v>0</v>
      </c>
      <c r="K40" s="389"/>
      <c r="L40" s="400"/>
      <c r="M40" s="400"/>
    </row>
    <row r="41" spans="1:13" ht="60" customHeight="1">
      <c r="A41" s="51" t="s">
        <v>587</v>
      </c>
      <c r="B41" s="38" t="s">
        <v>590</v>
      </c>
      <c r="C41" s="38" t="s">
        <v>278</v>
      </c>
      <c r="D41" s="29">
        <f>I41</f>
        <v>0</v>
      </c>
      <c r="E41" s="29">
        <v>0</v>
      </c>
      <c r="F41" s="30">
        <v>0</v>
      </c>
      <c r="G41" s="30">
        <v>0</v>
      </c>
      <c r="H41" s="30">
        <v>0</v>
      </c>
      <c r="I41" s="29">
        <v>0</v>
      </c>
      <c r="J41" s="29">
        <v>0</v>
      </c>
      <c r="K41" s="389"/>
      <c r="L41" s="400"/>
      <c r="M41" s="400"/>
    </row>
    <row r="42" spans="1:13" ht="102.75" customHeight="1">
      <c r="A42" s="51" t="s">
        <v>588</v>
      </c>
      <c r="B42" s="62" t="s">
        <v>591</v>
      </c>
      <c r="C42" s="38" t="s">
        <v>278</v>
      </c>
      <c r="D42" s="29">
        <f>I42</f>
        <v>0</v>
      </c>
      <c r="E42" s="29">
        <v>0</v>
      </c>
      <c r="F42" s="30">
        <v>0</v>
      </c>
      <c r="G42" s="30">
        <v>0</v>
      </c>
      <c r="H42" s="30">
        <v>0</v>
      </c>
      <c r="I42" s="29">
        <v>0</v>
      </c>
      <c r="J42" s="29">
        <v>0</v>
      </c>
      <c r="K42" s="389" t="s">
        <v>174</v>
      </c>
      <c r="L42" s="400" t="s">
        <v>188</v>
      </c>
      <c r="M42" s="400"/>
    </row>
    <row r="43" spans="1:13" ht="73.5" customHeight="1">
      <c r="A43" s="51" t="s">
        <v>589</v>
      </c>
      <c r="B43" s="38" t="s">
        <v>670</v>
      </c>
      <c r="C43" s="38" t="s">
        <v>278</v>
      </c>
      <c r="D43" s="29">
        <f>I43</f>
        <v>0</v>
      </c>
      <c r="E43" s="29">
        <v>0</v>
      </c>
      <c r="F43" s="30">
        <v>0</v>
      </c>
      <c r="G43" s="30">
        <v>0</v>
      </c>
      <c r="H43" s="30">
        <v>0</v>
      </c>
      <c r="I43" s="29">
        <v>0</v>
      </c>
      <c r="J43" s="29">
        <v>0</v>
      </c>
      <c r="K43" s="389"/>
      <c r="L43" s="400"/>
      <c r="M43" s="400"/>
    </row>
    <row r="44" spans="1:13" ht="61.5" customHeight="1">
      <c r="A44" s="145" t="s">
        <v>204</v>
      </c>
      <c r="B44" s="148" t="s">
        <v>351</v>
      </c>
      <c r="C44" s="43" t="s">
        <v>307</v>
      </c>
      <c r="D44" s="31">
        <f>D45+D46+D47+D54+D48+D49+D50+D51+D52+D53+D55</f>
        <v>19286.154199999997</v>
      </c>
      <c r="E44" s="31">
        <f>E45+E46+E47+E54+E48+E49+E50+E51+E52+E53</f>
        <v>0</v>
      </c>
      <c r="F44" s="31">
        <f>F45+F46+F47+F54+F48+F49+F50+F51+F52+F53</f>
        <v>15081.099999999999</v>
      </c>
      <c r="G44" s="31">
        <f>G45+G46+G47+G54+G48+G49+G50+G51+G52+G53</f>
        <v>0</v>
      </c>
      <c r="H44" s="31">
        <f>H45+H46+H47+H54+H48+H49+H50+H51+H52+H53</f>
        <v>15081.099999999999</v>
      </c>
      <c r="I44" s="31">
        <f>I45+I46+I47+I54+I48+I49+I50+I51+I52+I53+I55</f>
        <v>4205.0542</v>
      </c>
      <c r="J44" s="29">
        <v>0</v>
      </c>
      <c r="K44" s="389"/>
      <c r="L44" s="400"/>
      <c r="M44" s="400"/>
    </row>
    <row r="45" spans="1:13" ht="63" customHeight="1">
      <c r="A45" s="61" t="s">
        <v>519</v>
      </c>
      <c r="B45" s="105" t="s">
        <v>293</v>
      </c>
      <c r="C45" s="38" t="s">
        <v>307</v>
      </c>
      <c r="D45" s="29">
        <f aca="true" t="shared" si="2" ref="D45:D54">F45+I45</f>
        <v>4766.61005</v>
      </c>
      <c r="E45" s="30">
        <v>0</v>
      </c>
      <c r="F45" s="30">
        <f>G45+H45</f>
        <v>3813.30505</v>
      </c>
      <c r="G45" s="30">
        <v>0</v>
      </c>
      <c r="H45" s="30">
        <v>3813.30505</v>
      </c>
      <c r="I45" s="29">
        <v>953.305</v>
      </c>
      <c r="J45" s="29">
        <v>0</v>
      </c>
      <c r="K45" s="389"/>
      <c r="L45" s="400"/>
      <c r="M45" s="400"/>
    </row>
    <row r="46" spans="1:13" ht="72" customHeight="1">
      <c r="A46" s="61" t="s">
        <v>520</v>
      </c>
      <c r="B46" s="105" t="s">
        <v>294</v>
      </c>
      <c r="C46" s="38" t="s">
        <v>307</v>
      </c>
      <c r="D46" s="29">
        <f t="shared" si="2"/>
        <v>3146.78734</v>
      </c>
      <c r="E46" s="30">
        <v>0</v>
      </c>
      <c r="F46" s="30">
        <f>G46+H46</f>
        <v>2517.4365</v>
      </c>
      <c r="G46" s="30">
        <v>0</v>
      </c>
      <c r="H46" s="30">
        <v>2517.4365</v>
      </c>
      <c r="I46" s="29">
        <v>629.35084</v>
      </c>
      <c r="J46" s="29">
        <v>0</v>
      </c>
      <c r="K46" s="389"/>
      <c r="L46" s="400"/>
      <c r="M46" s="400"/>
    </row>
    <row r="47" spans="1:13" ht="102" customHeight="1">
      <c r="A47" s="61" t="s">
        <v>521</v>
      </c>
      <c r="B47" s="105" t="s">
        <v>295</v>
      </c>
      <c r="C47" s="38" t="s">
        <v>307</v>
      </c>
      <c r="D47" s="29">
        <f t="shared" si="2"/>
        <v>3682.64181</v>
      </c>
      <c r="E47" s="30">
        <v>0</v>
      </c>
      <c r="F47" s="30">
        <f>G47+H47</f>
        <v>2954.71245</v>
      </c>
      <c r="G47" s="30">
        <v>0</v>
      </c>
      <c r="H47" s="30">
        <v>2954.71245</v>
      </c>
      <c r="I47" s="29">
        <v>727.92936</v>
      </c>
      <c r="J47" s="29">
        <v>0</v>
      </c>
      <c r="K47" s="389"/>
      <c r="L47" s="400"/>
      <c r="M47" s="400"/>
    </row>
    <row r="48" spans="1:13" ht="61.5" customHeight="1">
      <c r="A48" s="61" t="s">
        <v>296</v>
      </c>
      <c r="B48" s="105" t="s">
        <v>357</v>
      </c>
      <c r="C48" s="38" t="s">
        <v>307</v>
      </c>
      <c r="D48" s="29">
        <f t="shared" si="2"/>
        <v>930.6264000000001</v>
      </c>
      <c r="E48" s="30">
        <v>0</v>
      </c>
      <c r="F48" s="30">
        <f aca="true" t="shared" si="3" ref="F48:F53">H48</f>
        <v>759.5954</v>
      </c>
      <c r="G48" s="30">
        <v>0</v>
      </c>
      <c r="H48" s="30">
        <v>759.5954</v>
      </c>
      <c r="I48" s="29">
        <v>171.031</v>
      </c>
      <c r="J48" s="29">
        <v>0</v>
      </c>
      <c r="K48" s="389"/>
      <c r="L48" s="400"/>
      <c r="M48" s="400"/>
    </row>
    <row r="49" spans="1:13" ht="57.75" customHeight="1">
      <c r="A49" s="61" t="s">
        <v>358</v>
      </c>
      <c r="B49" s="105" t="s">
        <v>359</v>
      </c>
      <c r="C49" s="38" t="s">
        <v>307</v>
      </c>
      <c r="D49" s="29">
        <f t="shared" si="2"/>
        <v>2241.9404</v>
      </c>
      <c r="E49" s="30">
        <v>0</v>
      </c>
      <c r="F49" s="30">
        <f t="shared" si="3"/>
        <v>1829.916</v>
      </c>
      <c r="G49" s="30">
        <v>0</v>
      </c>
      <c r="H49" s="30">
        <v>1829.916</v>
      </c>
      <c r="I49" s="29">
        <v>412.0244</v>
      </c>
      <c r="J49" s="29">
        <v>0</v>
      </c>
      <c r="K49" s="389"/>
      <c r="L49" s="400"/>
      <c r="M49" s="400"/>
    </row>
    <row r="50" spans="1:13" ht="57.75" customHeight="1">
      <c r="A50" s="61" t="s">
        <v>360</v>
      </c>
      <c r="B50" s="105" t="s">
        <v>361</v>
      </c>
      <c r="C50" s="38" t="s">
        <v>307</v>
      </c>
      <c r="D50" s="29">
        <f t="shared" si="2"/>
        <v>358.8252</v>
      </c>
      <c r="E50" s="30">
        <v>0</v>
      </c>
      <c r="F50" s="30">
        <f t="shared" si="3"/>
        <v>292.8786</v>
      </c>
      <c r="G50" s="30">
        <v>0</v>
      </c>
      <c r="H50" s="30">
        <v>292.8786</v>
      </c>
      <c r="I50" s="29">
        <v>65.9466</v>
      </c>
      <c r="J50" s="29">
        <v>0</v>
      </c>
      <c r="K50" s="389"/>
      <c r="L50" s="400"/>
      <c r="M50" s="400"/>
    </row>
    <row r="51" spans="1:13" ht="63" customHeight="1">
      <c r="A51" s="61" t="s">
        <v>362</v>
      </c>
      <c r="B51" s="105" t="s">
        <v>363</v>
      </c>
      <c r="C51" s="38" t="s">
        <v>307</v>
      </c>
      <c r="D51" s="29">
        <f>F51+I51</f>
        <v>2101.9764</v>
      </c>
      <c r="E51" s="30">
        <v>0</v>
      </c>
      <c r="F51" s="30">
        <f t="shared" si="3"/>
        <v>1585.5229</v>
      </c>
      <c r="G51" s="30">
        <v>0</v>
      </c>
      <c r="H51" s="30">
        <v>1585.5229</v>
      </c>
      <c r="I51" s="29">
        <v>516.4535</v>
      </c>
      <c r="J51" s="29">
        <v>0</v>
      </c>
      <c r="K51" s="389"/>
      <c r="L51" s="400"/>
      <c r="M51" s="400"/>
    </row>
    <row r="52" spans="1:13" ht="62.25" customHeight="1">
      <c r="A52" s="61" t="s">
        <v>364</v>
      </c>
      <c r="B52" s="105" t="s">
        <v>284</v>
      </c>
      <c r="C52" s="38" t="s">
        <v>307</v>
      </c>
      <c r="D52" s="29">
        <f>F52+I52</f>
        <v>1142.2487999999998</v>
      </c>
      <c r="E52" s="30">
        <v>0</v>
      </c>
      <c r="F52" s="30">
        <f t="shared" si="3"/>
        <v>861.5994</v>
      </c>
      <c r="G52" s="30">
        <v>0</v>
      </c>
      <c r="H52" s="30">
        <v>861.5994</v>
      </c>
      <c r="I52" s="29">
        <v>280.6494</v>
      </c>
      <c r="J52" s="29">
        <v>0</v>
      </c>
      <c r="K52" s="389" t="s">
        <v>174</v>
      </c>
      <c r="L52" s="400" t="s">
        <v>188</v>
      </c>
      <c r="M52" s="400"/>
    </row>
    <row r="53" spans="1:13" ht="61.5" customHeight="1">
      <c r="A53" s="61" t="s">
        <v>365</v>
      </c>
      <c r="B53" s="105" t="s">
        <v>285</v>
      </c>
      <c r="C53" s="38" t="s">
        <v>307</v>
      </c>
      <c r="D53" s="29">
        <f>F53+I53</f>
        <v>617.9678</v>
      </c>
      <c r="E53" s="30">
        <v>0</v>
      </c>
      <c r="F53" s="30">
        <f t="shared" si="3"/>
        <v>466.1337</v>
      </c>
      <c r="G53" s="30">
        <v>0</v>
      </c>
      <c r="H53" s="30">
        <v>466.1337</v>
      </c>
      <c r="I53" s="29">
        <v>151.8341</v>
      </c>
      <c r="J53" s="29">
        <v>0</v>
      </c>
      <c r="K53" s="389"/>
      <c r="L53" s="400"/>
      <c r="M53" s="400"/>
    </row>
    <row r="54" spans="1:13" ht="90" customHeight="1">
      <c r="A54" s="51" t="s">
        <v>286</v>
      </c>
      <c r="B54" s="105" t="s">
        <v>297</v>
      </c>
      <c r="C54" s="38" t="s">
        <v>307</v>
      </c>
      <c r="D54" s="29">
        <f t="shared" si="2"/>
        <v>36.209</v>
      </c>
      <c r="E54" s="30">
        <v>0</v>
      </c>
      <c r="F54" s="30">
        <f>G54+H54</f>
        <v>0</v>
      </c>
      <c r="G54" s="30">
        <v>0</v>
      </c>
      <c r="H54" s="30">
        <v>0</v>
      </c>
      <c r="I54" s="29">
        <v>36.209</v>
      </c>
      <c r="J54" s="29">
        <v>0</v>
      </c>
      <c r="K54" s="389"/>
      <c r="L54" s="400"/>
      <c r="M54" s="400"/>
    </row>
    <row r="55" spans="1:13" ht="117" customHeight="1">
      <c r="A55" s="51" t="s">
        <v>163</v>
      </c>
      <c r="B55" s="105" t="s">
        <v>164</v>
      </c>
      <c r="C55" s="38" t="s">
        <v>307</v>
      </c>
      <c r="D55" s="29">
        <f>F55+I55</f>
        <v>260.321</v>
      </c>
      <c r="E55" s="30">
        <v>0</v>
      </c>
      <c r="F55" s="30">
        <f>G55+H55</f>
        <v>0</v>
      </c>
      <c r="G55" s="30">
        <v>0</v>
      </c>
      <c r="H55" s="30">
        <v>0</v>
      </c>
      <c r="I55" s="29">
        <v>260.321</v>
      </c>
      <c r="J55" s="29">
        <v>0</v>
      </c>
      <c r="K55" s="389"/>
      <c r="L55" s="400"/>
      <c r="M55" s="400"/>
    </row>
    <row r="56" spans="1:13" ht="58.5" customHeight="1">
      <c r="A56" s="58" t="s">
        <v>258</v>
      </c>
      <c r="B56" s="149" t="s">
        <v>661</v>
      </c>
      <c r="C56" s="43" t="s">
        <v>308</v>
      </c>
      <c r="D56" s="31">
        <f>D57+D58+D59+D60+D61+D62+D63+D64</f>
        <v>15408.450359999999</v>
      </c>
      <c r="E56" s="31">
        <f>E57+E58+E59+E60+E61+E62+E63</f>
        <v>0</v>
      </c>
      <c r="F56" s="31">
        <f>F57+F58+F59+F60+F61+F62+F63</f>
        <v>10636</v>
      </c>
      <c r="G56" s="31">
        <f>G57+G58+G59+G60+G61+G62+G63</f>
        <v>0</v>
      </c>
      <c r="H56" s="31">
        <f>H57+H58+H59+H60+H61+H62+H63</f>
        <v>10636</v>
      </c>
      <c r="I56" s="31">
        <f>I57+I58+I59+I60+I61+I62+I63+I64+I65</f>
        <v>4992.40336</v>
      </c>
      <c r="J56" s="31">
        <v>0</v>
      </c>
      <c r="K56" s="389"/>
      <c r="L56" s="400"/>
      <c r="M56" s="400"/>
    </row>
    <row r="57" spans="1:13" ht="100.5" customHeight="1">
      <c r="A57" s="51" t="s">
        <v>654</v>
      </c>
      <c r="B57" s="105" t="s">
        <v>592</v>
      </c>
      <c r="C57" s="38" t="s">
        <v>308</v>
      </c>
      <c r="D57" s="29">
        <f>F57+I57</f>
        <v>3253.1695</v>
      </c>
      <c r="E57" s="29">
        <v>0</v>
      </c>
      <c r="F57" s="29">
        <f>H57</f>
        <v>2811.779</v>
      </c>
      <c r="G57" s="29">
        <v>0</v>
      </c>
      <c r="H57" s="29">
        <v>2811.779</v>
      </c>
      <c r="I57" s="29">
        <v>441.3905</v>
      </c>
      <c r="J57" s="29">
        <v>0</v>
      </c>
      <c r="K57" s="389"/>
      <c r="L57" s="400"/>
      <c r="M57" s="400"/>
    </row>
    <row r="58" spans="1:13" ht="71.25" customHeight="1">
      <c r="A58" s="51" t="s">
        <v>655</v>
      </c>
      <c r="B58" s="105" t="s">
        <v>593</v>
      </c>
      <c r="C58" s="38" t="s">
        <v>308</v>
      </c>
      <c r="D58" s="29">
        <f aca="true" t="shared" si="4" ref="D58:D63">F58+I58</f>
        <v>2544.0912</v>
      </c>
      <c r="E58" s="29">
        <v>0</v>
      </c>
      <c r="F58" s="29">
        <f aca="true" t="shared" si="5" ref="F58:F63">H58</f>
        <v>2212.448</v>
      </c>
      <c r="G58" s="29">
        <v>0</v>
      </c>
      <c r="H58" s="29">
        <v>2212.448</v>
      </c>
      <c r="I58" s="29">
        <v>331.6432</v>
      </c>
      <c r="J58" s="29">
        <v>0</v>
      </c>
      <c r="K58" s="389"/>
      <c r="L58" s="400"/>
      <c r="M58" s="400"/>
    </row>
    <row r="59" spans="1:13" ht="91.5" customHeight="1">
      <c r="A59" s="51" t="s">
        <v>656</v>
      </c>
      <c r="B59" s="105" t="s">
        <v>594</v>
      </c>
      <c r="C59" s="38" t="s">
        <v>308</v>
      </c>
      <c r="D59" s="29">
        <f t="shared" si="4"/>
        <v>2694.9793900000004</v>
      </c>
      <c r="E59" s="29">
        <v>0</v>
      </c>
      <c r="F59" s="29">
        <f t="shared" si="5"/>
        <v>2329.3245</v>
      </c>
      <c r="G59" s="29">
        <v>0</v>
      </c>
      <c r="H59" s="29">
        <v>2329.3245</v>
      </c>
      <c r="I59" s="29">
        <v>365.65489</v>
      </c>
      <c r="J59" s="29">
        <v>0</v>
      </c>
      <c r="K59" s="389"/>
      <c r="L59" s="400"/>
      <c r="M59" s="400"/>
    </row>
    <row r="60" spans="1:13" ht="41.25" customHeight="1">
      <c r="A60" s="51" t="s">
        <v>657</v>
      </c>
      <c r="B60" s="105" t="s">
        <v>595</v>
      </c>
      <c r="C60" s="38" t="s">
        <v>308</v>
      </c>
      <c r="D60" s="29">
        <f>F60+I60</f>
        <v>1373.97743</v>
      </c>
      <c r="E60" s="29">
        <v>0</v>
      </c>
      <c r="F60" s="29">
        <f t="shared" si="5"/>
        <v>1187.556</v>
      </c>
      <c r="G60" s="29">
        <v>0</v>
      </c>
      <c r="H60" s="29">
        <v>1187.556</v>
      </c>
      <c r="I60" s="29">
        <v>186.42143</v>
      </c>
      <c r="J60" s="29">
        <v>0</v>
      </c>
      <c r="K60" s="389"/>
      <c r="L60" s="400"/>
      <c r="M60" s="400"/>
    </row>
    <row r="61" spans="1:13" ht="75.75" customHeight="1">
      <c r="A61" s="51" t="s">
        <v>658</v>
      </c>
      <c r="B61" s="105" t="s">
        <v>596</v>
      </c>
      <c r="C61" s="38" t="s">
        <v>308</v>
      </c>
      <c r="D61" s="29">
        <f t="shared" si="4"/>
        <v>1507.13844</v>
      </c>
      <c r="E61" s="29">
        <v>0</v>
      </c>
      <c r="F61" s="29">
        <f t="shared" si="5"/>
        <v>1302.6498</v>
      </c>
      <c r="G61" s="29">
        <v>0</v>
      </c>
      <c r="H61" s="29">
        <v>1302.6498</v>
      </c>
      <c r="I61" s="29">
        <v>204.48864</v>
      </c>
      <c r="J61" s="29">
        <v>0</v>
      </c>
      <c r="K61" s="389" t="s">
        <v>174</v>
      </c>
      <c r="L61" s="400" t="s">
        <v>188</v>
      </c>
      <c r="M61" s="400"/>
    </row>
    <row r="62" spans="1:13" ht="46.5" customHeight="1">
      <c r="A62" s="51" t="s">
        <v>659</v>
      </c>
      <c r="B62" s="105" t="s">
        <v>597</v>
      </c>
      <c r="C62" s="38" t="s">
        <v>308</v>
      </c>
      <c r="D62" s="29">
        <f t="shared" si="4"/>
        <v>916.6084000000001</v>
      </c>
      <c r="E62" s="29">
        <v>0</v>
      </c>
      <c r="F62" s="29">
        <f t="shared" si="5"/>
        <v>792.2427</v>
      </c>
      <c r="G62" s="29">
        <v>0</v>
      </c>
      <c r="H62" s="29">
        <v>792.2427</v>
      </c>
      <c r="I62" s="29">
        <v>124.3657</v>
      </c>
      <c r="J62" s="29">
        <v>0</v>
      </c>
      <c r="K62" s="389"/>
      <c r="L62" s="400"/>
      <c r="M62" s="400"/>
    </row>
    <row r="63" spans="1:13" ht="119.25" customHeight="1">
      <c r="A63" s="51" t="s">
        <v>660</v>
      </c>
      <c r="B63" s="62" t="s">
        <v>207</v>
      </c>
      <c r="C63" s="38" t="s">
        <v>308</v>
      </c>
      <c r="D63" s="29">
        <f t="shared" si="4"/>
        <v>2923.486</v>
      </c>
      <c r="E63" s="29">
        <v>0</v>
      </c>
      <c r="F63" s="29">
        <f t="shared" si="5"/>
        <v>0</v>
      </c>
      <c r="G63" s="29">
        <v>0</v>
      </c>
      <c r="H63" s="29">
        <v>0</v>
      </c>
      <c r="I63" s="29">
        <v>2923.486</v>
      </c>
      <c r="J63" s="29">
        <v>0</v>
      </c>
      <c r="K63" s="389"/>
      <c r="L63" s="400"/>
      <c r="M63" s="400"/>
    </row>
    <row r="64" spans="1:13" ht="48" customHeight="1">
      <c r="A64" s="51" t="s">
        <v>643</v>
      </c>
      <c r="B64" s="62" t="s">
        <v>644</v>
      </c>
      <c r="C64" s="38" t="s">
        <v>308</v>
      </c>
      <c r="D64" s="29">
        <f>F64+I64</f>
        <v>195</v>
      </c>
      <c r="E64" s="29">
        <v>0</v>
      </c>
      <c r="F64" s="29">
        <f aca="true" t="shared" si="6" ref="F64:F73">H64</f>
        <v>0</v>
      </c>
      <c r="G64" s="29">
        <v>0</v>
      </c>
      <c r="H64" s="29">
        <v>0</v>
      </c>
      <c r="I64" s="29">
        <v>195</v>
      </c>
      <c r="J64" s="29">
        <v>0</v>
      </c>
      <c r="K64" s="389"/>
      <c r="L64" s="400"/>
      <c r="M64" s="400"/>
    </row>
    <row r="65" spans="1:13" ht="62.25" customHeight="1">
      <c r="A65" s="61" t="s">
        <v>384</v>
      </c>
      <c r="B65" s="379" t="s">
        <v>385</v>
      </c>
      <c r="C65" s="38" t="s">
        <v>308</v>
      </c>
      <c r="D65" s="29">
        <f>F65+I65</f>
        <v>219.953</v>
      </c>
      <c r="E65" s="29">
        <v>0</v>
      </c>
      <c r="F65" s="29">
        <f t="shared" si="6"/>
        <v>0</v>
      </c>
      <c r="G65" s="29">
        <v>0</v>
      </c>
      <c r="H65" s="29">
        <v>0</v>
      </c>
      <c r="I65" s="29">
        <v>219.953</v>
      </c>
      <c r="J65" s="29">
        <v>0</v>
      </c>
      <c r="K65" s="389"/>
      <c r="L65" s="400"/>
      <c r="M65" s="400"/>
    </row>
    <row r="66" spans="1:13" ht="62.25" customHeight="1">
      <c r="A66" s="227" t="s">
        <v>265</v>
      </c>
      <c r="B66" s="380" t="s">
        <v>661</v>
      </c>
      <c r="C66" s="154" t="s">
        <v>684</v>
      </c>
      <c r="D66" s="160">
        <f aca="true" t="shared" si="7" ref="D66:I66">D67+D68+D69+D70+D71</f>
        <v>12594.73156</v>
      </c>
      <c r="E66" s="160">
        <f t="shared" si="7"/>
        <v>0</v>
      </c>
      <c r="F66" s="160">
        <f t="shared" si="7"/>
        <v>9006</v>
      </c>
      <c r="G66" s="160">
        <f t="shared" si="7"/>
        <v>0</v>
      </c>
      <c r="H66" s="160">
        <f t="shared" si="7"/>
        <v>9006</v>
      </c>
      <c r="I66" s="160">
        <f t="shared" si="7"/>
        <v>3588.73156</v>
      </c>
      <c r="J66" s="160">
        <v>0</v>
      </c>
      <c r="K66" s="389"/>
      <c r="L66" s="400"/>
      <c r="M66" s="400"/>
    </row>
    <row r="67" spans="1:13" ht="81" customHeight="1">
      <c r="A67" s="228" t="s">
        <v>386</v>
      </c>
      <c r="B67" s="330" t="s">
        <v>243</v>
      </c>
      <c r="C67" s="155" t="s">
        <v>684</v>
      </c>
      <c r="D67" s="156">
        <f>F67+I67</f>
        <v>2362.83689</v>
      </c>
      <c r="E67" s="156">
        <v>0</v>
      </c>
      <c r="F67" s="156">
        <f t="shared" si="6"/>
        <v>2054.925</v>
      </c>
      <c r="G67" s="156">
        <v>0</v>
      </c>
      <c r="H67" s="156">
        <v>2054.925</v>
      </c>
      <c r="I67" s="156">
        <v>307.91189</v>
      </c>
      <c r="J67" s="156">
        <v>0</v>
      </c>
      <c r="K67" s="389"/>
      <c r="L67" s="400"/>
      <c r="M67" s="400"/>
    </row>
    <row r="68" spans="1:13" ht="51" customHeight="1">
      <c r="A68" s="228" t="s">
        <v>388</v>
      </c>
      <c r="B68" s="330" t="s">
        <v>244</v>
      </c>
      <c r="C68" s="155" t="s">
        <v>684</v>
      </c>
      <c r="D68" s="156">
        <f>F68+I68</f>
        <v>3704.9022</v>
      </c>
      <c r="E68" s="156">
        <v>0</v>
      </c>
      <c r="F68" s="156">
        <f t="shared" si="6"/>
        <v>3222.14</v>
      </c>
      <c r="G68" s="156">
        <v>0</v>
      </c>
      <c r="H68" s="156">
        <v>3222.14</v>
      </c>
      <c r="I68" s="156">
        <v>482.7622</v>
      </c>
      <c r="J68" s="156">
        <v>0</v>
      </c>
      <c r="K68" s="389"/>
      <c r="L68" s="400"/>
      <c r="M68" s="400"/>
    </row>
    <row r="69" spans="1:13" ht="88.5" customHeight="1">
      <c r="A69" s="228" t="s">
        <v>389</v>
      </c>
      <c r="B69" s="330" t="s">
        <v>245</v>
      </c>
      <c r="C69" s="155" t="s">
        <v>684</v>
      </c>
      <c r="D69" s="156">
        <f>F69+I69</f>
        <v>4287.44747</v>
      </c>
      <c r="E69" s="156">
        <v>0</v>
      </c>
      <c r="F69" s="156">
        <f t="shared" si="6"/>
        <v>3728.935</v>
      </c>
      <c r="G69" s="156">
        <v>0</v>
      </c>
      <c r="H69" s="156">
        <v>3728.935</v>
      </c>
      <c r="I69" s="156">
        <v>558.51247</v>
      </c>
      <c r="J69" s="156">
        <v>0</v>
      </c>
      <c r="K69" s="389"/>
      <c r="L69" s="400"/>
      <c r="M69" s="400"/>
    </row>
    <row r="70" spans="1:13" ht="87" customHeight="1">
      <c r="A70" s="381" t="s">
        <v>378</v>
      </c>
      <c r="B70" s="330" t="s">
        <v>379</v>
      </c>
      <c r="C70" s="155" t="s">
        <v>684</v>
      </c>
      <c r="D70" s="156">
        <f>F70+I70</f>
        <v>2039.545</v>
      </c>
      <c r="E70" s="156">
        <v>0</v>
      </c>
      <c r="F70" s="156">
        <f>H70</f>
        <v>0</v>
      </c>
      <c r="G70" s="156">
        <v>0</v>
      </c>
      <c r="H70" s="156">
        <v>0</v>
      </c>
      <c r="I70" s="156">
        <v>2039.545</v>
      </c>
      <c r="J70" s="156">
        <v>0</v>
      </c>
      <c r="K70" s="389"/>
      <c r="L70" s="333"/>
      <c r="M70" s="333"/>
    </row>
    <row r="71" spans="1:13" ht="48" customHeight="1">
      <c r="A71" s="228" t="s">
        <v>380</v>
      </c>
      <c r="B71" s="330" t="s">
        <v>131</v>
      </c>
      <c r="C71" s="155" t="s">
        <v>684</v>
      </c>
      <c r="D71" s="156">
        <f>F71+I71</f>
        <v>200</v>
      </c>
      <c r="E71" s="156">
        <v>0</v>
      </c>
      <c r="F71" s="156">
        <f>H71</f>
        <v>0</v>
      </c>
      <c r="G71" s="156">
        <v>0</v>
      </c>
      <c r="H71" s="156">
        <v>0</v>
      </c>
      <c r="I71" s="156">
        <v>200</v>
      </c>
      <c r="J71" s="156">
        <v>0</v>
      </c>
      <c r="K71" s="38"/>
      <c r="L71" s="400"/>
      <c r="M71" s="400"/>
    </row>
    <row r="72" spans="1:13" ht="30" customHeight="1">
      <c r="A72" s="346" t="s">
        <v>266</v>
      </c>
      <c r="B72" s="392" t="s">
        <v>661</v>
      </c>
      <c r="C72" s="43" t="s">
        <v>687</v>
      </c>
      <c r="D72" s="31">
        <f>H72+I72</f>
        <v>6767.242</v>
      </c>
      <c r="E72" s="31">
        <v>0</v>
      </c>
      <c r="F72" s="31">
        <f t="shared" si="6"/>
        <v>5887.5</v>
      </c>
      <c r="G72" s="31">
        <v>0</v>
      </c>
      <c r="H72" s="31">
        <v>5887.5</v>
      </c>
      <c r="I72" s="31">
        <v>879.742</v>
      </c>
      <c r="J72" s="31">
        <v>0</v>
      </c>
      <c r="K72" s="400"/>
      <c r="L72" s="400"/>
      <c r="M72" s="400"/>
    </row>
    <row r="73" spans="1:13" ht="30" customHeight="1">
      <c r="A73" s="347"/>
      <c r="B73" s="393"/>
      <c r="C73" s="43" t="s">
        <v>637</v>
      </c>
      <c r="D73" s="31">
        <f>F73+I73</f>
        <v>6767.242</v>
      </c>
      <c r="E73" s="31">
        <v>0</v>
      </c>
      <c r="F73" s="31">
        <f t="shared" si="6"/>
        <v>5887.5</v>
      </c>
      <c r="G73" s="31">
        <v>0</v>
      </c>
      <c r="H73" s="31">
        <v>5887.5</v>
      </c>
      <c r="I73" s="31">
        <v>879.742</v>
      </c>
      <c r="J73" s="31">
        <v>0</v>
      </c>
      <c r="K73" s="400"/>
      <c r="L73" s="400"/>
      <c r="M73" s="400"/>
    </row>
    <row r="74" spans="1:13" ht="25.5" customHeight="1">
      <c r="A74" s="58" t="s">
        <v>223</v>
      </c>
      <c r="B74" s="383" t="s">
        <v>614</v>
      </c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</row>
    <row r="75" spans="1:13" ht="24.75" customHeight="1">
      <c r="A75" s="382" t="s">
        <v>615</v>
      </c>
      <c r="B75" s="382"/>
      <c r="C75" s="382"/>
      <c r="D75" s="382"/>
      <c r="E75" s="382"/>
      <c r="F75" s="382"/>
      <c r="G75" s="382"/>
      <c r="H75" s="382"/>
      <c r="I75" s="382"/>
      <c r="J75" s="382"/>
      <c r="K75" s="382"/>
      <c r="L75" s="382"/>
      <c r="M75" s="382"/>
    </row>
    <row r="76" spans="1:13" ht="24.75" customHeight="1">
      <c r="A76" s="382" t="s">
        <v>542</v>
      </c>
      <c r="B76" s="382"/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</row>
    <row r="77" spans="1:13" ht="102.75" customHeight="1">
      <c r="A77" s="58" t="s">
        <v>224</v>
      </c>
      <c r="B77" s="62" t="s">
        <v>467</v>
      </c>
      <c r="C77" s="43" t="s">
        <v>221</v>
      </c>
      <c r="D77" s="31">
        <f>F77+I77</f>
        <v>8686.589</v>
      </c>
      <c r="E77" s="31">
        <v>0</v>
      </c>
      <c r="F77" s="68">
        <f>G77+H77</f>
        <v>6000</v>
      </c>
      <c r="G77" s="68">
        <v>6000</v>
      </c>
      <c r="H77" s="68">
        <v>0</v>
      </c>
      <c r="I77" s="31">
        <v>2686.589</v>
      </c>
      <c r="J77" s="31">
        <v>0</v>
      </c>
      <c r="K77" s="400" t="s">
        <v>174</v>
      </c>
      <c r="L77" s="349" t="s">
        <v>188</v>
      </c>
      <c r="M77" s="349"/>
    </row>
    <row r="78" spans="1:13" ht="62.25" customHeight="1">
      <c r="A78" s="58" t="s">
        <v>225</v>
      </c>
      <c r="B78" s="149" t="s">
        <v>714</v>
      </c>
      <c r="C78" s="43" t="s">
        <v>278</v>
      </c>
      <c r="D78" s="31">
        <f>D79+D80</f>
        <v>8250.4416</v>
      </c>
      <c r="E78" s="31">
        <v>0</v>
      </c>
      <c r="F78" s="68">
        <f>F79+F80</f>
        <v>6000</v>
      </c>
      <c r="G78" s="68">
        <f>G79+G80</f>
        <v>6000</v>
      </c>
      <c r="H78" s="68">
        <v>0</v>
      </c>
      <c r="I78" s="31">
        <f>I79+I80</f>
        <v>2250.4416</v>
      </c>
      <c r="J78" s="31">
        <v>0</v>
      </c>
      <c r="K78" s="400"/>
      <c r="L78" s="349"/>
      <c r="M78" s="349"/>
    </row>
    <row r="79" spans="1:13" ht="114" customHeight="1">
      <c r="A79" s="51" t="s">
        <v>437</v>
      </c>
      <c r="B79" s="62" t="s">
        <v>715</v>
      </c>
      <c r="C79" s="43" t="s">
        <v>278</v>
      </c>
      <c r="D79" s="29">
        <f>F79+I79</f>
        <v>6626.0722000000005</v>
      </c>
      <c r="E79" s="29">
        <v>0</v>
      </c>
      <c r="F79" s="30">
        <f>G79+H79</f>
        <v>4800.082</v>
      </c>
      <c r="G79" s="30">
        <v>4800.082</v>
      </c>
      <c r="H79" s="30">
        <v>0</v>
      </c>
      <c r="I79" s="29">
        <v>1825.9902</v>
      </c>
      <c r="J79" s="29">
        <v>0</v>
      </c>
      <c r="K79" s="400" t="s">
        <v>174</v>
      </c>
      <c r="L79" s="349"/>
      <c r="M79" s="349"/>
    </row>
    <row r="80" spans="1:13" ht="51.75" customHeight="1">
      <c r="A80" s="51" t="s">
        <v>438</v>
      </c>
      <c r="B80" s="62" t="s">
        <v>554</v>
      </c>
      <c r="C80" s="43" t="s">
        <v>278</v>
      </c>
      <c r="D80" s="29">
        <f>F80+I80</f>
        <v>1624.3693999999998</v>
      </c>
      <c r="E80" s="29">
        <v>0</v>
      </c>
      <c r="F80" s="30">
        <f>G80+H80</f>
        <v>1199.918</v>
      </c>
      <c r="G80" s="30">
        <v>1199.918</v>
      </c>
      <c r="H80" s="30">
        <v>0</v>
      </c>
      <c r="I80" s="29">
        <v>424.4514</v>
      </c>
      <c r="J80" s="29">
        <v>0</v>
      </c>
      <c r="K80" s="400"/>
      <c r="L80" s="349"/>
      <c r="M80" s="349"/>
    </row>
    <row r="81" spans="1:13" ht="45" customHeight="1">
      <c r="A81" s="58" t="s">
        <v>260</v>
      </c>
      <c r="B81" s="149" t="s">
        <v>524</v>
      </c>
      <c r="C81" s="43" t="s">
        <v>307</v>
      </c>
      <c r="D81" s="31">
        <f>D82+D83</f>
        <v>8330.71214</v>
      </c>
      <c r="E81" s="31">
        <f aca="true" t="shared" si="8" ref="E81:J81">E82+E83</f>
        <v>0</v>
      </c>
      <c r="F81" s="31">
        <f t="shared" si="8"/>
        <v>6000</v>
      </c>
      <c r="G81" s="31">
        <f t="shared" si="8"/>
        <v>6000</v>
      </c>
      <c r="H81" s="31">
        <f t="shared" si="8"/>
        <v>0</v>
      </c>
      <c r="I81" s="31">
        <f t="shared" si="8"/>
        <v>2330.71214</v>
      </c>
      <c r="J81" s="31">
        <f t="shared" si="8"/>
        <v>0</v>
      </c>
      <c r="K81" s="333" t="s">
        <v>174</v>
      </c>
      <c r="L81" s="349"/>
      <c r="M81" s="349"/>
    </row>
    <row r="82" spans="1:13" ht="51.75" customHeight="1">
      <c r="A82" s="51" t="s">
        <v>479</v>
      </c>
      <c r="B82" s="52" t="s">
        <v>522</v>
      </c>
      <c r="C82" s="38" t="s">
        <v>307</v>
      </c>
      <c r="D82" s="29">
        <f aca="true" t="shared" si="9" ref="D82:D87">F82+I82</f>
        <v>6002.639700000001</v>
      </c>
      <c r="E82" s="29">
        <v>0</v>
      </c>
      <c r="F82" s="30">
        <f>G82</f>
        <v>4500.11962</v>
      </c>
      <c r="G82" s="30">
        <v>4500.11962</v>
      </c>
      <c r="H82" s="30">
        <v>0</v>
      </c>
      <c r="I82" s="29">
        <v>1502.52008</v>
      </c>
      <c r="J82" s="29">
        <v>0</v>
      </c>
      <c r="K82" s="389"/>
      <c r="L82" s="349"/>
      <c r="M82" s="349"/>
    </row>
    <row r="83" spans="1:13" ht="62.25" customHeight="1">
      <c r="A83" s="51" t="s">
        <v>499</v>
      </c>
      <c r="B83" s="52" t="s">
        <v>523</v>
      </c>
      <c r="C83" s="38" t="s">
        <v>307</v>
      </c>
      <c r="D83" s="29">
        <f t="shared" si="9"/>
        <v>2328.07244</v>
      </c>
      <c r="E83" s="29">
        <v>0</v>
      </c>
      <c r="F83" s="30">
        <f>G83</f>
        <v>1499.88038</v>
      </c>
      <c r="G83" s="30">
        <v>1499.88038</v>
      </c>
      <c r="H83" s="30">
        <v>0</v>
      </c>
      <c r="I83" s="29">
        <v>828.19206</v>
      </c>
      <c r="J83" s="29">
        <v>0</v>
      </c>
      <c r="K83" s="389"/>
      <c r="L83" s="349"/>
      <c r="M83" s="349"/>
    </row>
    <row r="84" spans="1:13" ht="93.75" customHeight="1">
      <c r="A84" s="58" t="s">
        <v>447</v>
      </c>
      <c r="B84" s="52" t="s">
        <v>653</v>
      </c>
      <c r="C84" s="43" t="s">
        <v>308</v>
      </c>
      <c r="D84" s="31">
        <f t="shared" si="9"/>
        <v>8662.675</v>
      </c>
      <c r="E84" s="31">
        <v>0</v>
      </c>
      <c r="F84" s="68">
        <f>H84+G84</f>
        <v>6000</v>
      </c>
      <c r="G84" s="68">
        <v>0</v>
      </c>
      <c r="H84" s="68">
        <v>6000</v>
      </c>
      <c r="I84" s="31">
        <v>2662.675</v>
      </c>
      <c r="J84" s="31">
        <v>0</v>
      </c>
      <c r="K84" s="389"/>
      <c r="L84" s="349"/>
      <c r="M84" s="349"/>
    </row>
    <row r="85" spans="1:13" ht="63" customHeight="1">
      <c r="A85" s="58" t="s">
        <v>491</v>
      </c>
      <c r="B85" s="52" t="s">
        <v>662</v>
      </c>
      <c r="C85" s="43" t="s">
        <v>684</v>
      </c>
      <c r="D85" s="31">
        <f t="shared" si="9"/>
        <v>7520.93732</v>
      </c>
      <c r="E85" s="31">
        <v>0</v>
      </c>
      <c r="F85" s="68">
        <f>H85+G85</f>
        <v>6000</v>
      </c>
      <c r="G85" s="68">
        <v>0</v>
      </c>
      <c r="H85" s="68">
        <v>6000</v>
      </c>
      <c r="I85" s="31">
        <v>1520.93732</v>
      </c>
      <c r="J85" s="31">
        <v>0</v>
      </c>
      <c r="K85" s="400" t="s">
        <v>174</v>
      </c>
      <c r="L85" s="351"/>
      <c r="M85" s="352"/>
    </row>
    <row r="86" spans="1:13" ht="69" customHeight="1">
      <c r="A86" s="58" t="s">
        <v>675</v>
      </c>
      <c r="B86" s="52" t="s">
        <v>663</v>
      </c>
      <c r="C86" s="43" t="s">
        <v>687</v>
      </c>
      <c r="D86" s="31">
        <f t="shared" si="9"/>
        <v>7500</v>
      </c>
      <c r="E86" s="31">
        <v>0</v>
      </c>
      <c r="F86" s="68">
        <f>H86+G86</f>
        <v>6000</v>
      </c>
      <c r="G86" s="68">
        <v>0</v>
      </c>
      <c r="H86" s="68">
        <v>6000</v>
      </c>
      <c r="I86" s="31">
        <v>1500</v>
      </c>
      <c r="J86" s="31">
        <v>0</v>
      </c>
      <c r="K86" s="400"/>
      <c r="L86" s="351"/>
      <c r="M86" s="352"/>
    </row>
    <row r="87" spans="1:13" ht="65.25" customHeight="1">
      <c r="A87" s="58" t="s">
        <v>534</v>
      </c>
      <c r="B87" s="151" t="s">
        <v>661</v>
      </c>
      <c r="C87" s="43">
        <v>2025</v>
      </c>
      <c r="D87" s="31">
        <f t="shared" si="9"/>
        <v>7500</v>
      </c>
      <c r="E87" s="31">
        <v>0</v>
      </c>
      <c r="F87" s="68">
        <f>H87+G87</f>
        <v>6000</v>
      </c>
      <c r="G87" s="68">
        <v>0</v>
      </c>
      <c r="H87" s="68">
        <v>6000</v>
      </c>
      <c r="I87" s="31">
        <v>1500</v>
      </c>
      <c r="J87" s="31">
        <v>0</v>
      </c>
      <c r="K87" s="400"/>
      <c r="L87" s="331"/>
      <c r="M87" s="332"/>
    </row>
    <row r="88" spans="1:13" ht="24.75" customHeight="1">
      <c r="A88" s="350"/>
      <c r="B88" s="392" t="s">
        <v>169</v>
      </c>
      <c r="C88" s="10" t="s">
        <v>219</v>
      </c>
      <c r="D88" s="31">
        <f>D22</f>
        <v>26889.40543</v>
      </c>
      <c r="E88" s="31">
        <v>0</v>
      </c>
      <c r="F88" s="31">
        <f>F22</f>
        <v>7400</v>
      </c>
      <c r="G88" s="31">
        <v>0</v>
      </c>
      <c r="H88" s="31">
        <f>H22</f>
        <v>7400</v>
      </c>
      <c r="I88" s="31">
        <f>I22</f>
        <v>19489.405430000003</v>
      </c>
      <c r="J88" s="31">
        <v>0</v>
      </c>
      <c r="K88" s="400"/>
      <c r="L88" s="349"/>
      <c r="M88" s="349"/>
    </row>
    <row r="89" spans="1:13" ht="24.75" customHeight="1">
      <c r="A89" s="350"/>
      <c r="B89" s="348"/>
      <c r="C89" s="10" t="s">
        <v>220</v>
      </c>
      <c r="D89" s="31">
        <f>D28</f>
        <v>9567.085579999999</v>
      </c>
      <c r="E89" s="31">
        <f aca="true" t="shared" si="10" ref="E89:J89">E28</f>
        <v>0</v>
      </c>
      <c r="F89" s="31">
        <f t="shared" si="10"/>
        <v>3000</v>
      </c>
      <c r="G89" s="31">
        <f t="shared" si="10"/>
        <v>0</v>
      </c>
      <c r="H89" s="31">
        <f t="shared" si="10"/>
        <v>3000</v>
      </c>
      <c r="I89" s="31">
        <f t="shared" si="10"/>
        <v>6567.08558</v>
      </c>
      <c r="J89" s="31">
        <f t="shared" si="10"/>
        <v>0</v>
      </c>
      <c r="K89" s="400"/>
      <c r="L89" s="349"/>
      <c r="M89" s="349"/>
    </row>
    <row r="90" spans="1:13" ht="24.75" customHeight="1">
      <c r="A90" s="350"/>
      <c r="B90" s="348"/>
      <c r="C90" s="38" t="s">
        <v>221</v>
      </c>
      <c r="D90" s="31">
        <f>D34+D77</f>
        <v>10857.673999999999</v>
      </c>
      <c r="E90" s="31">
        <f>E34</f>
        <v>0</v>
      </c>
      <c r="F90" s="31">
        <f>F77</f>
        <v>6000</v>
      </c>
      <c r="G90" s="31">
        <f>G77</f>
        <v>6000</v>
      </c>
      <c r="H90" s="31">
        <f>H77</f>
        <v>0</v>
      </c>
      <c r="I90" s="31">
        <f>I34+I77</f>
        <v>4857.674</v>
      </c>
      <c r="J90" s="31">
        <v>0</v>
      </c>
      <c r="K90" s="400"/>
      <c r="L90" s="349"/>
      <c r="M90" s="349"/>
    </row>
    <row r="91" spans="1:13" ht="24.75" customHeight="1">
      <c r="A91" s="350"/>
      <c r="B91" s="348"/>
      <c r="C91" s="38" t="s">
        <v>278</v>
      </c>
      <c r="D91" s="31">
        <f>F91+I91</f>
        <v>9664.914700000001</v>
      </c>
      <c r="E91" s="31">
        <f aca="true" t="shared" si="11" ref="E91:J91">E38</f>
        <v>0</v>
      </c>
      <c r="F91" s="31">
        <f>G91</f>
        <v>6000</v>
      </c>
      <c r="G91" s="31">
        <f>G78</f>
        <v>6000</v>
      </c>
      <c r="H91" s="31">
        <f t="shared" si="11"/>
        <v>0</v>
      </c>
      <c r="I91" s="31">
        <f>I78+I38</f>
        <v>3664.9147000000003</v>
      </c>
      <c r="J91" s="31">
        <f t="shared" si="11"/>
        <v>0</v>
      </c>
      <c r="K91" s="400"/>
      <c r="L91" s="349"/>
      <c r="M91" s="349"/>
    </row>
    <row r="92" spans="1:13" ht="24.75" customHeight="1">
      <c r="A92" s="350"/>
      <c r="B92" s="348"/>
      <c r="C92" s="38" t="s">
        <v>307</v>
      </c>
      <c r="D92" s="31">
        <f aca="true" t="shared" si="12" ref="D92:I92">D44+D81</f>
        <v>27616.866339999997</v>
      </c>
      <c r="E92" s="31">
        <f t="shared" si="12"/>
        <v>0</v>
      </c>
      <c r="F92" s="31">
        <f t="shared" si="12"/>
        <v>21081.1</v>
      </c>
      <c r="G92" s="31">
        <f t="shared" si="12"/>
        <v>6000</v>
      </c>
      <c r="H92" s="31">
        <f t="shared" si="12"/>
        <v>15081.099999999999</v>
      </c>
      <c r="I92" s="31">
        <f t="shared" si="12"/>
        <v>6535.76634</v>
      </c>
      <c r="J92" s="31">
        <v>0</v>
      </c>
      <c r="K92" s="400"/>
      <c r="L92" s="349"/>
      <c r="M92" s="349"/>
    </row>
    <row r="93" spans="1:13" ht="24.75" customHeight="1">
      <c r="A93" s="350"/>
      <c r="B93" s="348"/>
      <c r="C93" s="38" t="s">
        <v>308</v>
      </c>
      <c r="D93" s="31">
        <f>F93+I93</f>
        <v>24291.07836</v>
      </c>
      <c r="E93" s="31">
        <v>0</v>
      </c>
      <c r="F93" s="31">
        <f>G93+H93</f>
        <v>16636</v>
      </c>
      <c r="G93" s="31">
        <f>G84</f>
        <v>0</v>
      </c>
      <c r="H93" s="31">
        <f>H56+H84</f>
        <v>16636</v>
      </c>
      <c r="I93" s="31">
        <f>I84+I56</f>
        <v>7655.07836</v>
      </c>
      <c r="J93" s="31">
        <v>0</v>
      </c>
      <c r="K93" s="400"/>
      <c r="L93" s="349"/>
      <c r="M93" s="349"/>
    </row>
    <row r="94" spans="1:13" ht="24.75" customHeight="1">
      <c r="A94" s="350"/>
      <c r="B94" s="348"/>
      <c r="C94" s="155" t="s">
        <v>684</v>
      </c>
      <c r="D94" s="160">
        <f>F94+I94</f>
        <v>20115.66888</v>
      </c>
      <c r="E94" s="160">
        <v>0</v>
      </c>
      <c r="F94" s="160">
        <f>G94+H94</f>
        <v>15006</v>
      </c>
      <c r="G94" s="160">
        <f>G85</f>
        <v>0</v>
      </c>
      <c r="H94" s="160">
        <f>H66+H85</f>
        <v>15006</v>
      </c>
      <c r="I94" s="160">
        <f>I66+I85</f>
        <v>5109.66888</v>
      </c>
      <c r="J94" s="160">
        <v>0</v>
      </c>
      <c r="K94" s="400"/>
      <c r="L94" s="349"/>
      <c r="M94" s="349"/>
    </row>
    <row r="95" spans="1:13" ht="24.75" customHeight="1">
      <c r="A95" s="350"/>
      <c r="B95" s="348"/>
      <c r="C95" s="6" t="s">
        <v>687</v>
      </c>
      <c r="D95" s="31">
        <f>F95+I95</f>
        <v>14267.242</v>
      </c>
      <c r="E95" s="31">
        <v>0</v>
      </c>
      <c r="F95" s="31">
        <f>G95+H95</f>
        <v>11887.5</v>
      </c>
      <c r="G95" s="31">
        <f>G86</f>
        <v>0</v>
      </c>
      <c r="H95" s="31">
        <f>H72+H86</f>
        <v>11887.5</v>
      </c>
      <c r="I95" s="31">
        <f>I72+I86</f>
        <v>2379.742</v>
      </c>
      <c r="J95" s="31">
        <v>0</v>
      </c>
      <c r="K95" s="400"/>
      <c r="L95" s="349"/>
      <c r="M95" s="349"/>
    </row>
    <row r="96" spans="1:13" ht="24.75" customHeight="1">
      <c r="A96" s="350"/>
      <c r="B96" s="348"/>
      <c r="C96" s="6" t="s">
        <v>637</v>
      </c>
      <c r="D96" s="31">
        <f>D73+D87</f>
        <v>14267.242</v>
      </c>
      <c r="E96" s="31">
        <f>E73+E87</f>
        <v>0</v>
      </c>
      <c r="F96" s="31">
        <f>F73+F87</f>
        <v>11887.5</v>
      </c>
      <c r="G96" s="31">
        <f>G73+G87</f>
        <v>0</v>
      </c>
      <c r="H96" s="31">
        <f>H73+H87</f>
        <v>11887.5</v>
      </c>
      <c r="I96" s="31">
        <f>I73+I87</f>
        <v>2379.742</v>
      </c>
      <c r="J96" s="31">
        <v>0</v>
      </c>
      <c r="K96" s="400"/>
      <c r="L96" s="349"/>
      <c r="M96" s="349"/>
    </row>
    <row r="97" spans="1:13" ht="24.75" customHeight="1">
      <c r="A97" s="350"/>
      <c r="B97" s="393"/>
      <c r="C97" s="21" t="s">
        <v>638</v>
      </c>
      <c r="D97" s="31">
        <f>D88+D89+D90+D91+D92+D93+D94+D95+D96</f>
        <v>157537.17729</v>
      </c>
      <c r="E97" s="31">
        <f>E88+E89+E90+E91+E92</f>
        <v>0</v>
      </c>
      <c r="F97" s="31">
        <f>G97+H97</f>
        <v>98898.1</v>
      </c>
      <c r="G97" s="31">
        <f>G88+G89+G90+G91+G92+G93+G94+G95+G96</f>
        <v>18000</v>
      </c>
      <c r="H97" s="31">
        <f>H88+H89+H90+H91+H92+H93+H94+H95+H96</f>
        <v>80898.1</v>
      </c>
      <c r="I97" s="31">
        <f>I88+I89+I90+I91+I92+I93+I94+I95+I96</f>
        <v>58639.077289999994</v>
      </c>
      <c r="J97" s="31">
        <f>J88+J89+J90+J91+J92</f>
        <v>0</v>
      </c>
      <c r="K97" s="400"/>
      <c r="L97" s="349"/>
      <c r="M97" s="349"/>
    </row>
    <row r="98" spans="1:13" ht="31.5" customHeight="1">
      <c r="A98" s="19"/>
      <c r="B98" s="22"/>
      <c r="C98" s="26"/>
      <c r="D98" s="24"/>
      <c r="E98" s="24"/>
      <c r="F98" s="24"/>
      <c r="G98" s="24"/>
      <c r="H98" s="24"/>
      <c r="I98" s="24"/>
      <c r="J98" s="27"/>
      <c r="K98" s="19"/>
      <c r="L98" s="20"/>
      <c r="M98" s="20"/>
    </row>
    <row r="99" spans="2:9" ht="15">
      <c r="B99" s="28"/>
      <c r="C99" s="28"/>
      <c r="D99" s="28"/>
      <c r="G99" s="388"/>
      <c r="H99" s="388"/>
      <c r="I99" s="388"/>
    </row>
    <row r="100" ht="24.75" customHeight="1">
      <c r="B100" t="s">
        <v>158</v>
      </c>
    </row>
    <row r="101" spans="2:9" ht="15">
      <c r="B101" s="2"/>
      <c r="G101" s="388"/>
      <c r="H101" s="388"/>
      <c r="I101" s="388"/>
    </row>
    <row r="102" ht="30" customHeight="1">
      <c r="B102" s="2"/>
    </row>
    <row r="103" spans="2:9" ht="15">
      <c r="B103" s="2"/>
      <c r="G103" s="388"/>
      <c r="H103" s="388"/>
      <c r="I103" s="388"/>
    </row>
    <row r="104" ht="24" customHeight="1">
      <c r="B104" s="2"/>
    </row>
    <row r="105" spans="2:9" ht="15">
      <c r="B105" s="2"/>
      <c r="G105" s="388"/>
      <c r="H105" s="388"/>
      <c r="I105" s="388"/>
    </row>
    <row r="106" ht="15">
      <c r="B106" s="2"/>
    </row>
    <row r="107" spans="2:11" ht="15">
      <c r="B107" s="14"/>
      <c r="C107" s="14"/>
      <c r="D107" s="14"/>
      <c r="E107" s="14"/>
      <c r="F107" s="14"/>
      <c r="G107" s="387"/>
      <c r="H107" s="387"/>
      <c r="I107" s="387"/>
      <c r="J107" s="14"/>
      <c r="K107" s="14"/>
    </row>
  </sheetData>
  <sheetProtection/>
  <mergeCells count="63">
    <mergeCell ref="L61:M70"/>
    <mergeCell ref="K72:K73"/>
    <mergeCell ref="L72:M73"/>
    <mergeCell ref="K81:K84"/>
    <mergeCell ref="L77:M84"/>
    <mergeCell ref="L71:M71"/>
    <mergeCell ref="A1:M1"/>
    <mergeCell ref="A2:M2"/>
    <mergeCell ref="A3:M3"/>
    <mergeCell ref="L22:M24"/>
    <mergeCell ref="A5:D5"/>
    <mergeCell ref="E5:M5"/>
    <mergeCell ref="A6:M6"/>
    <mergeCell ref="A8:M8"/>
    <mergeCell ref="A7:M7"/>
    <mergeCell ref="K9:M9"/>
    <mergeCell ref="L25:M32"/>
    <mergeCell ref="L33:M41"/>
    <mergeCell ref="K38:K41"/>
    <mergeCell ref="K42:K51"/>
    <mergeCell ref="K88:K97"/>
    <mergeCell ref="L88:M97"/>
    <mergeCell ref="A75:M75"/>
    <mergeCell ref="A88:A97"/>
    <mergeCell ref="K77:K78"/>
    <mergeCell ref="K79:K80"/>
    <mergeCell ref="K85:K87"/>
    <mergeCell ref="L85:M87"/>
    <mergeCell ref="A72:A73"/>
    <mergeCell ref="G99:I99"/>
    <mergeCell ref="G101:I101"/>
    <mergeCell ref="G103:I103"/>
    <mergeCell ref="B88:B97"/>
    <mergeCell ref="G107:I107"/>
    <mergeCell ref="G105:I105"/>
    <mergeCell ref="I14:I16"/>
    <mergeCell ref="F15:F16"/>
    <mergeCell ref="G15:H15"/>
    <mergeCell ref="A76:M76"/>
    <mergeCell ref="B74:M74"/>
    <mergeCell ref="K12:K16"/>
    <mergeCell ref="L12:M16"/>
    <mergeCell ref="A19:M19"/>
    <mergeCell ref="A10:M10"/>
    <mergeCell ref="A4:M4"/>
    <mergeCell ref="L17:M17"/>
    <mergeCell ref="A12:A16"/>
    <mergeCell ref="B12:B16"/>
    <mergeCell ref="C12:C16"/>
    <mergeCell ref="D12:D16"/>
    <mergeCell ref="E12:I12"/>
    <mergeCell ref="E13:E16"/>
    <mergeCell ref="F13:I13"/>
    <mergeCell ref="F14:H14"/>
    <mergeCell ref="B18:M18"/>
    <mergeCell ref="J12:J16"/>
    <mergeCell ref="B72:B73"/>
    <mergeCell ref="A20:M20"/>
    <mergeCell ref="A21:M21"/>
    <mergeCell ref="L42:M51"/>
    <mergeCell ref="K52:K60"/>
    <mergeCell ref="L52:M60"/>
    <mergeCell ref="K61:K70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5" r:id="rId1"/>
  <rowBreaks count="4" manualBreakCount="4">
    <brk id="24" max="12" man="1"/>
    <brk id="32" max="12" man="1"/>
    <brk id="41" max="12" man="1"/>
    <brk id="8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40"/>
  <sheetViews>
    <sheetView zoomScale="75" zoomScaleNormal="75" zoomScaleSheetLayoutView="75" zoomScalePageLayoutView="0" workbookViewId="0" topLeftCell="A1">
      <selection activeCell="J24" sqref="J24"/>
    </sheetView>
  </sheetViews>
  <sheetFormatPr defaultColWidth="9.140625" defaultRowHeight="12.75"/>
  <cols>
    <col min="1" max="1" width="7.8515625" style="0" customWidth="1"/>
    <col min="2" max="2" width="27.8515625" style="0" customWidth="1"/>
    <col min="3" max="10" width="14.7109375" style="0" customWidth="1"/>
    <col min="11" max="11" width="16.421875" style="0" customWidth="1"/>
    <col min="12" max="12" width="19.00390625" style="0" customWidth="1"/>
  </cols>
  <sheetData>
    <row r="1" spans="1:13" ht="15">
      <c r="A1" s="406" t="s">
        <v>132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28"/>
    </row>
    <row r="2" spans="1:13" ht="15">
      <c r="A2" s="406" t="s">
        <v>612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28"/>
    </row>
    <row r="3" spans="1:13" ht="15">
      <c r="A3" s="406" t="s">
        <v>310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28"/>
    </row>
    <row r="4" spans="1:13" ht="21" customHeight="1">
      <c r="A4" s="385" t="s">
        <v>617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56"/>
    </row>
    <row r="5" spans="1:13" ht="21" customHeight="1">
      <c r="A5" s="406" t="s">
        <v>119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28"/>
    </row>
    <row r="6" spans="1:13" ht="21" customHeight="1">
      <c r="A6" s="406" t="s">
        <v>632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28"/>
    </row>
    <row r="7" spans="1:13" ht="21" customHeight="1">
      <c r="A7" s="406" t="s">
        <v>676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28"/>
    </row>
    <row r="8" spans="1:13" ht="21" customHeight="1">
      <c r="A8" s="406" t="s">
        <v>633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28"/>
    </row>
    <row r="9" spans="1:12" ht="15">
      <c r="A9" s="7"/>
      <c r="J9" s="406"/>
      <c r="K9" s="406"/>
      <c r="L9" s="406"/>
    </row>
    <row r="10" spans="1:12" ht="54" customHeight="1">
      <c r="A10" s="441" t="s">
        <v>115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</row>
    <row r="11" spans="1:12" ht="15">
      <c r="A11" s="442"/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</row>
    <row r="12" spans="1:12" ht="18.75" customHeight="1">
      <c r="A12" s="390" t="s">
        <v>165</v>
      </c>
      <c r="B12" s="390" t="s">
        <v>189</v>
      </c>
      <c r="C12" s="390" t="s">
        <v>178</v>
      </c>
      <c r="D12" s="390" t="s">
        <v>179</v>
      </c>
      <c r="E12" s="390" t="s">
        <v>190</v>
      </c>
      <c r="F12" s="390"/>
      <c r="G12" s="390"/>
      <c r="H12" s="390"/>
      <c r="I12" s="390"/>
      <c r="J12" s="390" t="s">
        <v>191</v>
      </c>
      <c r="K12" s="390" t="s">
        <v>192</v>
      </c>
      <c r="L12" s="390" t="s">
        <v>193</v>
      </c>
    </row>
    <row r="13" spans="1:12" ht="18" customHeight="1">
      <c r="A13" s="390"/>
      <c r="B13" s="390"/>
      <c r="C13" s="390"/>
      <c r="D13" s="390"/>
      <c r="E13" s="390" t="s">
        <v>194</v>
      </c>
      <c r="F13" s="390" t="s">
        <v>183</v>
      </c>
      <c r="G13" s="390"/>
      <c r="H13" s="390"/>
      <c r="I13" s="390"/>
      <c r="J13" s="390"/>
      <c r="K13" s="390"/>
      <c r="L13" s="390"/>
    </row>
    <row r="14" spans="1:12" ht="27" customHeight="1">
      <c r="A14" s="390"/>
      <c r="B14" s="390"/>
      <c r="C14" s="390"/>
      <c r="D14" s="390"/>
      <c r="E14" s="390"/>
      <c r="F14" s="390" t="s">
        <v>195</v>
      </c>
      <c r="G14" s="390"/>
      <c r="H14" s="390"/>
      <c r="I14" s="390" t="s">
        <v>168</v>
      </c>
      <c r="J14" s="390"/>
      <c r="K14" s="390"/>
      <c r="L14" s="390"/>
    </row>
    <row r="15" spans="1:12" ht="18.75" customHeight="1">
      <c r="A15" s="390"/>
      <c r="B15" s="390"/>
      <c r="C15" s="390"/>
      <c r="D15" s="390"/>
      <c r="E15" s="390"/>
      <c r="F15" s="390" t="s">
        <v>306</v>
      </c>
      <c r="G15" s="390" t="s">
        <v>303</v>
      </c>
      <c r="H15" s="390"/>
      <c r="I15" s="390"/>
      <c r="J15" s="390"/>
      <c r="K15" s="390"/>
      <c r="L15" s="390"/>
    </row>
    <row r="16" spans="1:12" ht="40.5" customHeight="1">
      <c r="A16" s="390"/>
      <c r="B16" s="390"/>
      <c r="C16" s="390"/>
      <c r="D16" s="390"/>
      <c r="E16" s="390"/>
      <c r="F16" s="390"/>
      <c r="G16" s="6" t="s">
        <v>304</v>
      </c>
      <c r="H16" s="6" t="s">
        <v>305</v>
      </c>
      <c r="I16" s="390"/>
      <c r="J16" s="390"/>
      <c r="K16" s="390"/>
      <c r="L16" s="390"/>
    </row>
    <row r="17" spans="1:12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</row>
    <row r="18" spans="1:12" ht="21" customHeight="1">
      <c r="A18" s="23">
        <v>1</v>
      </c>
      <c r="B18" s="434" t="s">
        <v>114</v>
      </c>
      <c r="C18" s="434"/>
      <c r="D18" s="434"/>
      <c r="E18" s="434"/>
      <c r="F18" s="434"/>
      <c r="G18" s="434"/>
      <c r="H18" s="434"/>
      <c r="I18" s="434"/>
      <c r="J18" s="434"/>
      <c r="K18" s="434"/>
      <c r="L18" s="434"/>
    </row>
    <row r="19" spans="1:12" ht="21.75" customHeight="1">
      <c r="A19" s="433" t="s">
        <v>230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</row>
    <row r="20" spans="1:12" ht="12.75">
      <c r="A20" s="433" t="s">
        <v>113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</row>
    <row r="21" spans="1:12" ht="11.25" customHeight="1">
      <c r="A21" s="433"/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</row>
    <row r="22" spans="1:12" ht="20.25" customHeight="1">
      <c r="A22" s="454" t="s">
        <v>206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</row>
    <row r="23" spans="1:13" ht="19.5" customHeight="1">
      <c r="A23" s="435" t="s">
        <v>170</v>
      </c>
      <c r="B23" s="333" t="s">
        <v>197</v>
      </c>
      <c r="C23" s="10" t="s">
        <v>219</v>
      </c>
      <c r="D23" s="29">
        <f aca="true" t="shared" si="0" ref="D23:D28">I23</f>
        <v>1087.928</v>
      </c>
      <c r="E23" s="29">
        <v>0</v>
      </c>
      <c r="F23" s="29">
        <v>0</v>
      </c>
      <c r="G23" s="29">
        <v>0</v>
      </c>
      <c r="H23" s="29">
        <v>0</v>
      </c>
      <c r="I23" s="29">
        <v>1087.928</v>
      </c>
      <c r="J23" s="29">
        <v>0</v>
      </c>
      <c r="K23" s="455" t="s">
        <v>172</v>
      </c>
      <c r="L23" s="400" t="s">
        <v>196</v>
      </c>
      <c r="M23" s="8"/>
    </row>
    <row r="24" spans="1:13" ht="19.5" customHeight="1">
      <c r="A24" s="436"/>
      <c r="B24" s="389"/>
      <c r="C24" s="38" t="s">
        <v>220</v>
      </c>
      <c r="D24" s="29">
        <f t="shared" si="0"/>
        <v>1087.445</v>
      </c>
      <c r="E24" s="29">
        <v>0</v>
      </c>
      <c r="F24" s="29">
        <v>0</v>
      </c>
      <c r="G24" s="29">
        <v>0</v>
      </c>
      <c r="H24" s="29">
        <v>0</v>
      </c>
      <c r="I24" s="29">
        <v>1087.445</v>
      </c>
      <c r="J24" s="29">
        <v>0</v>
      </c>
      <c r="K24" s="456"/>
      <c r="L24" s="400"/>
      <c r="M24" s="8"/>
    </row>
    <row r="25" spans="1:13" ht="19.5" customHeight="1">
      <c r="A25" s="436"/>
      <c r="B25" s="389"/>
      <c r="C25" s="38" t="s">
        <v>221</v>
      </c>
      <c r="D25" s="29">
        <f t="shared" si="0"/>
        <v>1130.876</v>
      </c>
      <c r="E25" s="29">
        <v>0</v>
      </c>
      <c r="F25" s="29">
        <v>0</v>
      </c>
      <c r="G25" s="29">
        <v>0</v>
      </c>
      <c r="H25" s="29">
        <v>0</v>
      </c>
      <c r="I25" s="29">
        <v>1130.876</v>
      </c>
      <c r="J25" s="29">
        <v>0</v>
      </c>
      <c r="K25" s="456"/>
      <c r="L25" s="400"/>
      <c r="M25" s="8"/>
    </row>
    <row r="26" spans="1:13" ht="19.5" customHeight="1">
      <c r="A26" s="436"/>
      <c r="B26" s="389"/>
      <c r="C26" s="38" t="s">
        <v>278</v>
      </c>
      <c r="D26" s="29">
        <f t="shared" si="0"/>
        <v>1093.832</v>
      </c>
      <c r="E26" s="29">
        <v>0</v>
      </c>
      <c r="F26" s="29">
        <v>0</v>
      </c>
      <c r="G26" s="29">
        <v>0</v>
      </c>
      <c r="H26" s="29">
        <v>0</v>
      </c>
      <c r="I26" s="29">
        <v>1093.832</v>
      </c>
      <c r="J26" s="29">
        <v>0</v>
      </c>
      <c r="K26" s="456"/>
      <c r="L26" s="400"/>
      <c r="M26" s="8"/>
    </row>
    <row r="27" spans="1:13" ht="19.5" customHeight="1">
      <c r="A27" s="436"/>
      <c r="B27" s="389"/>
      <c r="C27" s="38" t="s">
        <v>307</v>
      </c>
      <c r="D27" s="29">
        <f t="shared" si="0"/>
        <v>1104.852</v>
      </c>
      <c r="E27" s="29">
        <v>0</v>
      </c>
      <c r="F27" s="29">
        <v>0</v>
      </c>
      <c r="G27" s="29">
        <v>0</v>
      </c>
      <c r="H27" s="29">
        <v>0</v>
      </c>
      <c r="I27" s="29">
        <v>1104.852</v>
      </c>
      <c r="J27" s="29">
        <v>0</v>
      </c>
      <c r="K27" s="456"/>
      <c r="L27" s="400"/>
      <c r="M27" s="8"/>
    </row>
    <row r="28" spans="1:13" ht="19.5" customHeight="1">
      <c r="A28" s="436"/>
      <c r="B28" s="389"/>
      <c r="C28" s="38" t="s">
        <v>308</v>
      </c>
      <c r="D28" s="29">
        <f t="shared" si="0"/>
        <v>1104.048</v>
      </c>
      <c r="E28" s="29">
        <v>0</v>
      </c>
      <c r="F28" s="29">
        <v>0</v>
      </c>
      <c r="G28" s="29">
        <v>0</v>
      </c>
      <c r="H28" s="29">
        <v>0</v>
      </c>
      <c r="I28" s="29">
        <v>1104.048</v>
      </c>
      <c r="J28" s="29">
        <v>0</v>
      </c>
      <c r="K28" s="456"/>
      <c r="L28" s="400"/>
      <c r="M28" s="8"/>
    </row>
    <row r="29" spans="1:13" ht="19.5" customHeight="1">
      <c r="A29" s="436"/>
      <c r="B29" s="389"/>
      <c r="C29" s="155" t="s">
        <v>684</v>
      </c>
      <c r="D29" s="156">
        <f>I29</f>
        <v>1250</v>
      </c>
      <c r="E29" s="156">
        <v>0</v>
      </c>
      <c r="F29" s="156">
        <v>0</v>
      </c>
      <c r="G29" s="156">
        <v>0</v>
      </c>
      <c r="H29" s="156">
        <v>0</v>
      </c>
      <c r="I29" s="156">
        <v>1250</v>
      </c>
      <c r="J29" s="156">
        <v>0</v>
      </c>
      <c r="K29" s="456"/>
      <c r="L29" s="400"/>
      <c r="M29" s="8"/>
    </row>
    <row r="30" spans="1:13" ht="19.5" customHeight="1">
      <c r="A30" s="436"/>
      <c r="B30" s="389"/>
      <c r="C30" s="38" t="s">
        <v>687</v>
      </c>
      <c r="D30" s="29">
        <v>1250</v>
      </c>
      <c r="E30" s="29">
        <v>0</v>
      </c>
      <c r="F30" s="29">
        <v>0</v>
      </c>
      <c r="G30" s="29">
        <v>0</v>
      </c>
      <c r="H30" s="29">
        <v>0</v>
      </c>
      <c r="I30" s="29">
        <v>1250</v>
      </c>
      <c r="J30" s="29">
        <v>0</v>
      </c>
      <c r="K30" s="456"/>
      <c r="L30" s="400"/>
      <c r="M30" s="8"/>
    </row>
    <row r="31" spans="1:13" ht="19.5" customHeight="1">
      <c r="A31" s="437"/>
      <c r="B31" s="438"/>
      <c r="C31" s="38" t="s">
        <v>637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457"/>
      <c r="L31" s="400"/>
      <c r="M31" s="8"/>
    </row>
    <row r="32" spans="1:13" ht="19.5" customHeight="1">
      <c r="A32" s="435" t="s">
        <v>173</v>
      </c>
      <c r="B32" s="333" t="s">
        <v>198</v>
      </c>
      <c r="C32" s="10" t="s">
        <v>219</v>
      </c>
      <c r="D32" s="29">
        <f>E32+I32</f>
        <v>120.6</v>
      </c>
      <c r="E32" s="29">
        <v>120.6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448" t="s">
        <v>172</v>
      </c>
      <c r="L32" s="400"/>
      <c r="M32" s="8"/>
    </row>
    <row r="33" spans="1:13" ht="19.5" customHeight="1">
      <c r="A33" s="436"/>
      <c r="B33" s="389"/>
      <c r="C33" s="38" t="s">
        <v>220</v>
      </c>
      <c r="D33" s="29">
        <f>E33+I33</f>
        <v>120.6</v>
      </c>
      <c r="E33" s="29">
        <v>120.6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448"/>
      <c r="L33" s="400"/>
      <c r="M33" s="8"/>
    </row>
    <row r="34" spans="1:13" ht="19.5" customHeight="1">
      <c r="A34" s="436"/>
      <c r="B34" s="389"/>
      <c r="C34" s="38" t="s">
        <v>221</v>
      </c>
      <c r="D34" s="44">
        <f>E34+I34</f>
        <v>123.3</v>
      </c>
      <c r="E34" s="44">
        <v>123.3</v>
      </c>
      <c r="F34" s="29">
        <v>0</v>
      </c>
      <c r="G34" s="29">
        <v>0</v>
      </c>
      <c r="H34" s="29">
        <v>0</v>
      </c>
      <c r="I34" s="44">
        <v>0</v>
      </c>
      <c r="J34" s="44">
        <v>0</v>
      </c>
      <c r="K34" s="448"/>
      <c r="L34" s="400"/>
      <c r="M34" s="9"/>
    </row>
    <row r="35" spans="1:13" ht="19.5" customHeight="1">
      <c r="A35" s="272"/>
      <c r="B35" s="389"/>
      <c r="C35" s="38" t="s">
        <v>278</v>
      </c>
      <c r="D35" s="44">
        <f>E35</f>
        <v>123.3</v>
      </c>
      <c r="E35" s="44">
        <v>123.3</v>
      </c>
      <c r="F35" s="29">
        <v>0</v>
      </c>
      <c r="G35" s="29">
        <v>0</v>
      </c>
      <c r="H35" s="29">
        <v>0</v>
      </c>
      <c r="I35" s="44">
        <v>0</v>
      </c>
      <c r="J35" s="44">
        <v>0</v>
      </c>
      <c r="K35" s="456"/>
      <c r="L35" s="400" t="s">
        <v>196</v>
      </c>
      <c r="M35" s="9"/>
    </row>
    <row r="36" spans="1:13" ht="19.5" customHeight="1">
      <c r="A36" s="272"/>
      <c r="B36" s="389"/>
      <c r="C36" s="38" t="s">
        <v>307</v>
      </c>
      <c r="D36" s="44">
        <f>E36</f>
        <v>0</v>
      </c>
      <c r="E36" s="44">
        <v>0</v>
      </c>
      <c r="F36" s="29">
        <v>0</v>
      </c>
      <c r="G36" s="29">
        <v>0</v>
      </c>
      <c r="H36" s="29">
        <v>0</v>
      </c>
      <c r="I36" s="44">
        <v>0</v>
      </c>
      <c r="J36" s="44">
        <v>0</v>
      </c>
      <c r="K36" s="456"/>
      <c r="L36" s="400"/>
      <c r="M36" s="9"/>
    </row>
    <row r="37" spans="1:13" ht="19.5" customHeight="1">
      <c r="A37" s="272"/>
      <c r="B37" s="389"/>
      <c r="C37" s="38" t="s">
        <v>308</v>
      </c>
      <c r="D37" s="44">
        <f>E37</f>
        <v>0</v>
      </c>
      <c r="E37" s="44">
        <v>0</v>
      </c>
      <c r="F37" s="29">
        <v>0</v>
      </c>
      <c r="G37" s="29">
        <v>0</v>
      </c>
      <c r="H37" s="29">
        <v>0</v>
      </c>
      <c r="I37" s="44">
        <v>0</v>
      </c>
      <c r="J37" s="44">
        <v>0</v>
      </c>
      <c r="K37" s="456"/>
      <c r="L37" s="400"/>
      <c r="M37" s="9"/>
    </row>
    <row r="38" spans="1:13" ht="19.5" customHeight="1">
      <c r="A38" s="272"/>
      <c r="B38" s="389"/>
      <c r="C38" s="38" t="s">
        <v>684</v>
      </c>
      <c r="D38" s="44">
        <f>E38</f>
        <v>0</v>
      </c>
      <c r="E38" s="44">
        <v>0</v>
      </c>
      <c r="F38" s="29">
        <v>0</v>
      </c>
      <c r="G38" s="29">
        <v>0</v>
      </c>
      <c r="H38" s="29">
        <v>0</v>
      </c>
      <c r="I38" s="44">
        <v>0</v>
      </c>
      <c r="J38" s="44">
        <v>0</v>
      </c>
      <c r="K38" s="456"/>
      <c r="L38" s="400"/>
      <c r="M38" s="9"/>
    </row>
    <row r="39" spans="1:13" ht="19.5" customHeight="1">
      <c r="A39" s="273"/>
      <c r="B39" s="438"/>
      <c r="C39" s="38" t="s">
        <v>687</v>
      </c>
      <c r="D39" s="44">
        <f>E39</f>
        <v>0</v>
      </c>
      <c r="E39" s="44">
        <v>0</v>
      </c>
      <c r="F39" s="29">
        <v>0</v>
      </c>
      <c r="G39" s="29">
        <v>0</v>
      </c>
      <c r="H39" s="29">
        <v>0</v>
      </c>
      <c r="I39" s="44">
        <v>0</v>
      </c>
      <c r="J39" s="44">
        <v>0</v>
      </c>
      <c r="K39" s="457"/>
      <c r="L39" s="400"/>
      <c r="M39" s="9"/>
    </row>
    <row r="40" spans="1:14" ht="19.5" customHeight="1">
      <c r="A40" s="435" t="s">
        <v>175</v>
      </c>
      <c r="B40" s="333" t="s">
        <v>277</v>
      </c>
      <c r="C40" s="10" t="s">
        <v>219</v>
      </c>
      <c r="D40" s="29">
        <f aca="true" t="shared" si="1" ref="D40:D87">I40</f>
        <v>139.72</v>
      </c>
      <c r="E40" s="29">
        <v>0</v>
      </c>
      <c r="F40" s="29">
        <v>0</v>
      </c>
      <c r="G40" s="29">
        <v>0</v>
      </c>
      <c r="H40" s="29">
        <v>0</v>
      </c>
      <c r="I40" s="29">
        <v>139.72</v>
      </c>
      <c r="J40" s="29">
        <v>0</v>
      </c>
      <c r="K40" s="400" t="s">
        <v>199</v>
      </c>
      <c r="L40" s="400"/>
      <c r="M40" s="9"/>
      <c r="N40" s="1"/>
    </row>
    <row r="41" spans="1:14" ht="19.5" customHeight="1">
      <c r="A41" s="436"/>
      <c r="B41" s="389"/>
      <c r="C41" s="38" t="s">
        <v>220</v>
      </c>
      <c r="D41" s="29">
        <f t="shared" si="1"/>
        <v>97.2</v>
      </c>
      <c r="E41" s="29">
        <v>0</v>
      </c>
      <c r="F41" s="29">
        <v>0</v>
      </c>
      <c r="G41" s="29">
        <v>0</v>
      </c>
      <c r="H41" s="29">
        <v>0</v>
      </c>
      <c r="I41" s="44">
        <v>97.2</v>
      </c>
      <c r="J41" s="44">
        <v>0</v>
      </c>
      <c r="K41" s="400"/>
      <c r="L41" s="400"/>
      <c r="M41" s="9"/>
      <c r="N41" s="1"/>
    </row>
    <row r="42" spans="1:14" ht="19.5" customHeight="1">
      <c r="A42" s="436"/>
      <c r="B42" s="389"/>
      <c r="C42" s="38" t="s">
        <v>221</v>
      </c>
      <c r="D42" s="44">
        <f t="shared" si="1"/>
        <v>84.34</v>
      </c>
      <c r="E42" s="44">
        <v>0</v>
      </c>
      <c r="F42" s="29">
        <v>0</v>
      </c>
      <c r="G42" s="29">
        <v>0</v>
      </c>
      <c r="H42" s="29">
        <v>0</v>
      </c>
      <c r="I42" s="44">
        <v>84.34</v>
      </c>
      <c r="J42" s="44">
        <v>0</v>
      </c>
      <c r="K42" s="400"/>
      <c r="L42" s="400"/>
      <c r="M42" s="9"/>
      <c r="N42" s="1"/>
    </row>
    <row r="43" spans="1:14" ht="19.5" customHeight="1">
      <c r="A43" s="436"/>
      <c r="B43" s="389"/>
      <c r="C43" s="38" t="s">
        <v>278</v>
      </c>
      <c r="D43" s="44">
        <f t="shared" si="1"/>
        <v>83.23608</v>
      </c>
      <c r="E43" s="44">
        <v>0</v>
      </c>
      <c r="F43" s="29">
        <v>0</v>
      </c>
      <c r="G43" s="29">
        <v>0</v>
      </c>
      <c r="H43" s="29">
        <v>0</v>
      </c>
      <c r="I43" s="44">
        <v>83.23608</v>
      </c>
      <c r="J43" s="44">
        <v>0</v>
      </c>
      <c r="K43" s="400"/>
      <c r="L43" s="400"/>
      <c r="M43" s="9"/>
      <c r="N43" s="1"/>
    </row>
    <row r="44" spans="1:14" ht="19.5" customHeight="1">
      <c r="A44" s="436"/>
      <c r="B44" s="389"/>
      <c r="C44" s="38" t="s">
        <v>307</v>
      </c>
      <c r="D44" s="44">
        <f t="shared" si="1"/>
        <v>84.5</v>
      </c>
      <c r="E44" s="44">
        <v>0</v>
      </c>
      <c r="F44" s="44">
        <v>0</v>
      </c>
      <c r="G44" s="44">
        <v>0</v>
      </c>
      <c r="H44" s="44">
        <v>0</v>
      </c>
      <c r="I44" s="44">
        <f>132-47.5</f>
        <v>84.5</v>
      </c>
      <c r="J44" s="44">
        <v>0</v>
      </c>
      <c r="K44" s="400"/>
      <c r="L44" s="400"/>
      <c r="M44" s="9"/>
      <c r="N44" s="1"/>
    </row>
    <row r="45" spans="1:14" ht="19.5" customHeight="1">
      <c r="A45" s="436"/>
      <c r="B45" s="389"/>
      <c r="C45" s="38" t="s">
        <v>308</v>
      </c>
      <c r="D45" s="44">
        <f t="shared" si="1"/>
        <v>82.7925</v>
      </c>
      <c r="E45" s="44">
        <v>0</v>
      </c>
      <c r="F45" s="44">
        <v>0</v>
      </c>
      <c r="G45" s="44">
        <v>0</v>
      </c>
      <c r="H45" s="44">
        <v>0</v>
      </c>
      <c r="I45" s="44">
        <v>82.7925</v>
      </c>
      <c r="J45" s="44">
        <v>0</v>
      </c>
      <c r="K45" s="400"/>
      <c r="L45" s="400"/>
      <c r="M45" s="9"/>
      <c r="N45" s="1"/>
    </row>
    <row r="46" spans="1:14" ht="19.5" customHeight="1">
      <c r="A46" s="436"/>
      <c r="B46" s="389"/>
      <c r="C46" s="155" t="s">
        <v>684</v>
      </c>
      <c r="D46" s="157">
        <f>I46</f>
        <v>136.95</v>
      </c>
      <c r="E46" s="157">
        <v>0</v>
      </c>
      <c r="F46" s="157">
        <v>0</v>
      </c>
      <c r="G46" s="157">
        <v>0</v>
      </c>
      <c r="H46" s="157">
        <v>0</v>
      </c>
      <c r="I46" s="157">
        <v>136.95</v>
      </c>
      <c r="J46" s="157">
        <v>0</v>
      </c>
      <c r="K46" s="400"/>
      <c r="L46" s="400"/>
      <c r="M46" s="9"/>
      <c r="N46" s="1"/>
    </row>
    <row r="47" spans="1:14" ht="19.5" customHeight="1">
      <c r="A47" s="436"/>
      <c r="B47" s="389"/>
      <c r="C47" s="38" t="s">
        <v>687</v>
      </c>
      <c r="D47" s="44">
        <f>I47</f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00"/>
      <c r="L47" s="400"/>
      <c r="M47" s="9"/>
      <c r="N47" s="1"/>
    </row>
    <row r="48" spans="1:14" ht="19.5" customHeight="1">
      <c r="A48" s="437"/>
      <c r="B48" s="438"/>
      <c r="C48" s="38" t="s">
        <v>637</v>
      </c>
      <c r="D48" s="44">
        <f>I48</f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00"/>
      <c r="L48" s="400"/>
      <c r="M48" s="9"/>
      <c r="N48" s="1"/>
    </row>
    <row r="49" spans="1:14" ht="19.5" customHeight="1">
      <c r="A49" s="435" t="s">
        <v>176</v>
      </c>
      <c r="B49" s="333" t="s">
        <v>273</v>
      </c>
      <c r="C49" s="10" t="s">
        <v>219</v>
      </c>
      <c r="D49" s="44">
        <f t="shared" si="1"/>
        <v>675.03571</v>
      </c>
      <c r="E49" s="44">
        <v>0</v>
      </c>
      <c r="F49" s="29">
        <v>0</v>
      </c>
      <c r="G49" s="29">
        <v>0</v>
      </c>
      <c r="H49" s="29">
        <v>0</v>
      </c>
      <c r="I49" s="44">
        <v>675.03571</v>
      </c>
      <c r="J49" s="44">
        <v>0</v>
      </c>
      <c r="K49" s="448" t="s">
        <v>172</v>
      </c>
      <c r="L49" s="400"/>
      <c r="M49" s="9"/>
      <c r="N49" s="1"/>
    </row>
    <row r="50" spans="1:14" ht="19.5" customHeight="1">
      <c r="A50" s="436"/>
      <c r="B50" s="389"/>
      <c r="C50" s="38" t="s">
        <v>220</v>
      </c>
      <c r="D50" s="44">
        <f t="shared" si="1"/>
        <v>680</v>
      </c>
      <c r="E50" s="44">
        <v>0</v>
      </c>
      <c r="F50" s="29">
        <v>0</v>
      </c>
      <c r="G50" s="29">
        <v>0</v>
      </c>
      <c r="H50" s="29">
        <v>0</v>
      </c>
      <c r="I50" s="44">
        <v>680</v>
      </c>
      <c r="J50" s="44">
        <v>0</v>
      </c>
      <c r="K50" s="448"/>
      <c r="L50" s="400"/>
      <c r="M50" s="9"/>
      <c r="N50" s="1"/>
    </row>
    <row r="51" spans="1:14" ht="19.5" customHeight="1">
      <c r="A51" s="436"/>
      <c r="B51" s="389"/>
      <c r="C51" s="38" t="s">
        <v>221</v>
      </c>
      <c r="D51" s="44">
        <f t="shared" si="1"/>
        <v>0</v>
      </c>
      <c r="E51" s="44">
        <v>0</v>
      </c>
      <c r="F51" s="29">
        <v>0</v>
      </c>
      <c r="G51" s="29">
        <v>0</v>
      </c>
      <c r="H51" s="29">
        <v>0</v>
      </c>
      <c r="I51" s="44">
        <v>0</v>
      </c>
      <c r="J51" s="44">
        <v>0</v>
      </c>
      <c r="K51" s="448"/>
      <c r="L51" s="400"/>
      <c r="M51" s="9"/>
      <c r="N51" s="1"/>
    </row>
    <row r="52" spans="1:14" ht="19.5" customHeight="1">
      <c r="A52" s="436"/>
      <c r="B52" s="389"/>
      <c r="C52" s="38" t="s">
        <v>278</v>
      </c>
      <c r="D52" s="44">
        <f t="shared" si="1"/>
        <v>0</v>
      </c>
      <c r="E52" s="44">
        <v>0</v>
      </c>
      <c r="F52" s="29">
        <v>0</v>
      </c>
      <c r="G52" s="29">
        <v>0</v>
      </c>
      <c r="H52" s="29">
        <v>0</v>
      </c>
      <c r="I52" s="44">
        <v>0</v>
      </c>
      <c r="J52" s="44">
        <v>0</v>
      </c>
      <c r="K52" s="448"/>
      <c r="L52" s="400"/>
      <c r="M52" s="9"/>
      <c r="N52" s="1"/>
    </row>
    <row r="53" spans="1:14" ht="19.5" customHeight="1">
      <c r="A53" s="436"/>
      <c r="B53" s="389"/>
      <c r="C53" s="38" t="s">
        <v>307</v>
      </c>
      <c r="D53" s="44">
        <f>I53</f>
        <v>0</v>
      </c>
      <c r="E53" s="44">
        <v>0</v>
      </c>
      <c r="F53" s="29">
        <v>0</v>
      </c>
      <c r="G53" s="29">
        <v>0</v>
      </c>
      <c r="H53" s="29">
        <v>0</v>
      </c>
      <c r="I53" s="44">
        <v>0</v>
      </c>
      <c r="J53" s="44">
        <v>0</v>
      </c>
      <c r="K53" s="448"/>
      <c r="L53" s="400"/>
      <c r="M53" s="9"/>
      <c r="N53" s="1"/>
    </row>
    <row r="54" spans="1:14" ht="19.5" customHeight="1">
      <c r="A54" s="436"/>
      <c r="B54" s="389"/>
      <c r="C54" s="38" t="s">
        <v>308</v>
      </c>
      <c r="D54" s="44">
        <f>I54</f>
        <v>2861.2418</v>
      </c>
      <c r="E54" s="44">
        <v>0</v>
      </c>
      <c r="F54" s="29">
        <v>0</v>
      </c>
      <c r="G54" s="29">
        <v>0</v>
      </c>
      <c r="H54" s="29">
        <v>0</v>
      </c>
      <c r="I54" s="44">
        <v>2861.2418</v>
      </c>
      <c r="J54" s="44">
        <v>0</v>
      </c>
      <c r="K54" s="448"/>
      <c r="L54" s="400"/>
      <c r="M54" s="9"/>
      <c r="N54" s="1"/>
    </row>
    <row r="55" spans="1:14" ht="19.5" customHeight="1">
      <c r="A55" s="437"/>
      <c r="B55" s="438"/>
      <c r="C55" s="155" t="s">
        <v>684</v>
      </c>
      <c r="D55" s="157">
        <f>I55</f>
        <v>2000</v>
      </c>
      <c r="E55" s="157">
        <v>0</v>
      </c>
      <c r="F55" s="156">
        <v>0</v>
      </c>
      <c r="G55" s="156">
        <v>0</v>
      </c>
      <c r="H55" s="156">
        <v>0</v>
      </c>
      <c r="I55" s="157">
        <v>2000</v>
      </c>
      <c r="J55" s="157">
        <v>0</v>
      </c>
      <c r="K55" s="448"/>
      <c r="L55" s="400"/>
      <c r="M55" s="9"/>
      <c r="N55" s="1"/>
    </row>
    <row r="56" spans="1:14" ht="123" customHeight="1">
      <c r="A56" s="51" t="s">
        <v>204</v>
      </c>
      <c r="B56" s="38" t="s">
        <v>338</v>
      </c>
      <c r="C56" s="10" t="s">
        <v>219</v>
      </c>
      <c r="D56" s="29">
        <f t="shared" si="1"/>
        <v>352.584</v>
      </c>
      <c r="E56" s="29">
        <v>0</v>
      </c>
      <c r="F56" s="29">
        <v>0</v>
      </c>
      <c r="G56" s="29">
        <v>0</v>
      </c>
      <c r="H56" s="29">
        <v>0</v>
      </c>
      <c r="I56" s="29">
        <v>352.584</v>
      </c>
      <c r="J56" s="29">
        <v>0</v>
      </c>
      <c r="K56" s="400" t="s">
        <v>174</v>
      </c>
      <c r="L56" s="400"/>
      <c r="M56" s="9"/>
      <c r="N56" s="1"/>
    </row>
    <row r="57" spans="1:14" ht="49.5" customHeight="1">
      <c r="A57" s="51" t="s">
        <v>258</v>
      </c>
      <c r="B57" s="38" t="s">
        <v>259</v>
      </c>
      <c r="C57" s="10" t="s">
        <v>219</v>
      </c>
      <c r="D57" s="29">
        <f t="shared" si="1"/>
        <v>225.052</v>
      </c>
      <c r="E57" s="29">
        <v>0</v>
      </c>
      <c r="F57" s="29">
        <v>0</v>
      </c>
      <c r="G57" s="29">
        <v>0</v>
      </c>
      <c r="H57" s="29">
        <v>0</v>
      </c>
      <c r="I57" s="29">
        <v>225.052</v>
      </c>
      <c r="J57" s="29">
        <v>0</v>
      </c>
      <c r="K57" s="400"/>
      <c r="L57" s="400"/>
      <c r="M57" s="9"/>
      <c r="N57" s="1"/>
    </row>
    <row r="58" spans="1:14" ht="30" customHeight="1">
      <c r="A58" s="51" t="s">
        <v>265</v>
      </c>
      <c r="B58" s="38" t="s">
        <v>337</v>
      </c>
      <c r="C58" s="38" t="s">
        <v>220</v>
      </c>
      <c r="D58" s="29">
        <f t="shared" si="1"/>
        <v>200</v>
      </c>
      <c r="E58" s="29">
        <v>0</v>
      </c>
      <c r="F58" s="29">
        <v>0</v>
      </c>
      <c r="G58" s="29">
        <v>0</v>
      </c>
      <c r="H58" s="29">
        <v>0</v>
      </c>
      <c r="I58" s="29">
        <v>200</v>
      </c>
      <c r="J58" s="29">
        <v>0</v>
      </c>
      <c r="K58" s="400"/>
      <c r="L58" s="400"/>
      <c r="M58" s="9"/>
      <c r="N58" s="1"/>
    </row>
    <row r="59" spans="1:14" ht="30" customHeight="1">
      <c r="A59" s="439" t="s">
        <v>266</v>
      </c>
      <c r="B59" s="333" t="s">
        <v>274</v>
      </c>
      <c r="C59" s="38" t="s">
        <v>220</v>
      </c>
      <c r="D59" s="29">
        <f t="shared" si="1"/>
        <v>159.7</v>
      </c>
      <c r="E59" s="29">
        <v>0</v>
      </c>
      <c r="F59" s="29">
        <v>0</v>
      </c>
      <c r="G59" s="29">
        <v>0</v>
      </c>
      <c r="H59" s="29">
        <v>0</v>
      </c>
      <c r="I59" s="29">
        <v>159.7</v>
      </c>
      <c r="J59" s="29">
        <v>0</v>
      </c>
      <c r="K59" s="400"/>
      <c r="L59" s="400"/>
      <c r="M59" s="9"/>
      <c r="N59" s="1"/>
    </row>
    <row r="60" spans="1:14" ht="30" customHeight="1">
      <c r="A60" s="440"/>
      <c r="B60" s="438"/>
      <c r="C60" s="155" t="s">
        <v>684</v>
      </c>
      <c r="D60" s="156">
        <f t="shared" si="1"/>
        <v>0</v>
      </c>
      <c r="E60" s="156">
        <v>0</v>
      </c>
      <c r="F60" s="156">
        <v>0</v>
      </c>
      <c r="G60" s="156">
        <v>0</v>
      </c>
      <c r="H60" s="156">
        <v>0</v>
      </c>
      <c r="I60" s="156">
        <v>0</v>
      </c>
      <c r="J60" s="156">
        <v>0</v>
      </c>
      <c r="K60" s="400"/>
      <c r="L60" s="400"/>
      <c r="M60" s="9"/>
      <c r="N60" s="1"/>
    </row>
    <row r="61" spans="1:14" ht="49.5" customHeight="1">
      <c r="A61" s="51" t="s">
        <v>267</v>
      </c>
      <c r="B61" s="38" t="s">
        <v>269</v>
      </c>
      <c r="C61" s="10" t="s">
        <v>219</v>
      </c>
      <c r="D61" s="29">
        <f t="shared" si="1"/>
        <v>93.265</v>
      </c>
      <c r="E61" s="29">
        <v>0</v>
      </c>
      <c r="F61" s="29">
        <v>0</v>
      </c>
      <c r="G61" s="29">
        <v>0</v>
      </c>
      <c r="H61" s="29">
        <v>0</v>
      </c>
      <c r="I61" s="29">
        <v>93.265</v>
      </c>
      <c r="J61" s="29">
        <v>0</v>
      </c>
      <c r="K61" s="400" t="s">
        <v>174</v>
      </c>
      <c r="L61" s="333" t="s">
        <v>196</v>
      </c>
      <c r="M61" s="9"/>
      <c r="N61" s="1"/>
    </row>
    <row r="62" spans="1:14" ht="30.75" customHeight="1">
      <c r="A62" s="431" t="s">
        <v>275</v>
      </c>
      <c r="B62" s="400" t="s">
        <v>276</v>
      </c>
      <c r="C62" s="38" t="s">
        <v>220</v>
      </c>
      <c r="D62" s="29">
        <f t="shared" si="1"/>
        <v>222.44925</v>
      </c>
      <c r="E62" s="29">
        <v>0</v>
      </c>
      <c r="F62" s="29">
        <v>0</v>
      </c>
      <c r="G62" s="29">
        <v>0</v>
      </c>
      <c r="H62" s="29">
        <v>0</v>
      </c>
      <c r="I62" s="29">
        <v>222.44925</v>
      </c>
      <c r="J62" s="29">
        <v>0</v>
      </c>
      <c r="K62" s="400"/>
      <c r="L62" s="389"/>
      <c r="M62" s="9"/>
      <c r="N62" s="1"/>
    </row>
    <row r="63" spans="1:14" ht="33" customHeight="1">
      <c r="A63" s="431"/>
      <c r="B63" s="400"/>
      <c r="C63" s="38" t="s">
        <v>684</v>
      </c>
      <c r="D63" s="29">
        <f t="shared" si="1"/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400"/>
      <c r="L63" s="389"/>
      <c r="M63" s="9"/>
      <c r="N63" s="1"/>
    </row>
    <row r="64" spans="1:14" ht="60" customHeight="1">
      <c r="A64" s="51" t="s">
        <v>281</v>
      </c>
      <c r="B64" s="38" t="s">
        <v>346</v>
      </c>
      <c r="C64" s="38" t="s">
        <v>220</v>
      </c>
      <c r="D64" s="29">
        <f t="shared" si="1"/>
        <v>1326.547</v>
      </c>
      <c r="E64" s="29">
        <v>0</v>
      </c>
      <c r="F64" s="29">
        <v>0</v>
      </c>
      <c r="G64" s="29">
        <v>0</v>
      </c>
      <c r="H64" s="29">
        <v>0</v>
      </c>
      <c r="I64" s="29">
        <v>1326.547</v>
      </c>
      <c r="J64" s="29">
        <v>0</v>
      </c>
      <c r="K64" s="38" t="s">
        <v>172</v>
      </c>
      <c r="L64" s="389"/>
      <c r="M64" s="9"/>
      <c r="N64" s="1"/>
    </row>
    <row r="65" spans="1:14" ht="60" customHeight="1">
      <c r="A65" s="51" t="s">
        <v>282</v>
      </c>
      <c r="B65" s="38" t="s">
        <v>350</v>
      </c>
      <c r="C65" s="38" t="s">
        <v>220</v>
      </c>
      <c r="D65" s="29">
        <f t="shared" si="1"/>
        <v>71.9</v>
      </c>
      <c r="E65" s="29">
        <v>0</v>
      </c>
      <c r="F65" s="29">
        <v>0</v>
      </c>
      <c r="G65" s="29">
        <v>0</v>
      </c>
      <c r="H65" s="29">
        <v>0</v>
      </c>
      <c r="I65" s="29">
        <v>71.9</v>
      </c>
      <c r="J65" s="29">
        <v>0</v>
      </c>
      <c r="K65" s="400" t="s">
        <v>171</v>
      </c>
      <c r="L65" s="389"/>
      <c r="M65" s="9"/>
      <c r="N65" s="1"/>
    </row>
    <row r="66" spans="1:14" ht="49.5" customHeight="1">
      <c r="A66" s="51" t="s">
        <v>339</v>
      </c>
      <c r="B66" s="38" t="s">
        <v>341</v>
      </c>
      <c r="C66" s="38" t="s">
        <v>220</v>
      </c>
      <c r="D66" s="29">
        <f t="shared" si="1"/>
        <v>40.267</v>
      </c>
      <c r="E66" s="29">
        <v>0</v>
      </c>
      <c r="F66" s="29">
        <v>0</v>
      </c>
      <c r="G66" s="29">
        <v>0</v>
      </c>
      <c r="H66" s="29">
        <v>0</v>
      </c>
      <c r="I66" s="29">
        <v>40.267</v>
      </c>
      <c r="J66" s="29">
        <v>0</v>
      </c>
      <c r="K66" s="400"/>
      <c r="L66" s="389"/>
      <c r="M66" s="9"/>
      <c r="N66" s="1"/>
    </row>
    <row r="67" spans="1:14" ht="66.75" customHeight="1">
      <c r="A67" s="51" t="s">
        <v>347</v>
      </c>
      <c r="B67" s="38" t="s">
        <v>348</v>
      </c>
      <c r="C67" s="38" t="s">
        <v>220</v>
      </c>
      <c r="D67" s="29">
        <f t="shared" si="1"/>
        <v>47.865</v>
      </c>
      <c r="E67" s="29">
        <v>0</v>
      </c>
      <c r="F67" s="29">
        <v>0</v>
      </c>
      <c r="G67" s="29">
        <v>0</v>
      </c>
      <c r="H67" s="29">
        <v>0</v>
      </c>
      <c r="I67" s="29">
        <v>47.865</v>
      </c>
      <c r="J67" s="29">
        <v>0</v>
      </c>
      <c r="K67" s="38" t="s">
        <v>172</v>
      </c>
      <c r="L67" s="389"/>
      <c r="M67" s="9"/>
      <c r="N67" s="1"/>
    </row>
    <row r="68" spans="1:14" ht="91.5" customHeight="1">
      <c r="A68" s="51" t="s">
        <v>449</v>
      </c>
      <c r="B68" s="38" t="s">
        <v>543</v>
      </c>
      <c r="C68" s="38" t="s">
        <v>221</v>
      </c>
      <c r="D68" s="29">
        <f t="shared" si="1"/>
        <v>90.164</v>
      </c>
      <c r="E68" s="29">
        <v>0</v>
      </c>
      <c r="F68" s="29">
        <v>0</v>
      </c>
      <c r="G68" s="29">
        <v>0</v>
      </c>
      <c r="H68" s="29">
        <v>0</v>
      </c>
      <c r="I68" s="29">
        <v>90.164</v>
      </c>
      <c r="J68" s="29">
        <v>0</v>
      </c>
      <c r="K68" s="448" t="s">
        <v>171</v>
      </c>
      <c r="L68" s="389"/>
      <c r="M68" s="9"/>
      <c r="N68" s="1"/>
    </row>
    <row r="69" spans="1:14" ht="79.5" customHeight="1">
      <c r="A69" s="51" t="s">
        <v>470</v>
      </c>
      <c r="B69" s="38" t="s">
        <v>544</v>
      </c>
      <c r="C69" s="38" t="s">
        <v>221</v>
      </c>
      <c r="D69" s="29">
        <f t="shared" si="1"/>
        <v>330.923</v>
      </c>
      <c r="E69" s="29">
        <v>0</v>
      </c>
      <c r="F69" s="29">
        <v>0</v>
      </c>
      <c r="G69" s="29">
        <v>0</v>
      </c>
      <c r="H69" s="29">
        <v>0</v>
      </c>
      <c r="I69" s="29">
        <v>330.923</v>
      </c>
      <c r="J69" s="29">
        <v>0</v>
      </c>
      <c r="K69" s="448"/>
      <c r="L69" s="389"/>
      <c r="M69" s="9"/>
      <c r="N69" s="1"/>
    </row>
    <row r="70" spans="1:14" ht="47.25" customHeight="1">
      <c r="A70" s="431" t="s">
        <v>471</v>
      </c>
      <c r="B70" s="400" t="s">
        <v>12</v>
      </c>
      <c r="C70" s="38" t="s">
        <v>221</v>
      </c>
      <c r="D70" s="29">
        <f t="shared" si="1"/>
        <v>245</v>
      </c>
      <c r="E70" s="29">
        <v>0</v>
      </c>
      <c r="F70" s="29">
        <v>0</v>
      </c>
      <c r="G70" s="29">
        <v>0</v>
      </c>
      <c r="H70" s="29">
        <v>0</v>
      </c>
      <c r="I70" s="29">
        <v>245</v>
      </c>
      <c r="J70" s="29">
        <v>0</v>
      </c>
      <c r="K70" s="455" t="s">
        <v>172</v>
      </c>
      <c r="L70" s="389"/>
      <c r="M70" s="9"/>
      <c r="N70" s="1"/>
    </row>
    <row r="71" spans="1:14" ht="45" customHeight="1">
      <c r="A71" s="431"/>
      <c r="B71" s="400"/>
      <c r="C71" s="38" t="s">
        <v>278</v>
      </c>
      <c r="D71" s="29">
        <f>I71</f>
        <v>228.638</v>
      </c>
      <c r="E71" s="29">
        <v>0</v>
      </c>
      <c r="F71" s="29">
        <v>0</v>
      </c>
      <c r="G71" s="29">
        <v>0</v>
      </c>
      <c r="H71" s="29">
        <v>0</v>
      </c>
      <c r="I71" s="29">
        <v>228.638</v>
      </c>
      <c r="J71" s="29">
        <v>0</v>
      </c>
      <c r="K71" s="456"/>
      <c r="L71" s="389"/>
      <c r="M71" s="9"/>
      <c r="N71" s="1"/>
    </row>
    <row r="72" spans="1:14" ht="24.75" customHeight="1">
      <c r="A72" s="439" t="s">
        <v>472</v>
      </c>
      <c r="B72" s="333" t="s">
        <v>396</v>
      </c>
      <c r="C72" s="38" t="s">
        <v>221</v>
      </c>
      <c r="D72" s="29">
        <f t="shared" si="1"/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456"/>
      <c r="L72" s="389"/>
      <c r="M72" s="9"/>
      <c r="N72" s="1"/>
    </row>
    <row r="73" spans="1:14" ht="24.75" customHeight="1">
      <c r="A73" s="458"/>
      <c r="B73" s="389"/>
      <c r="C73" s="38" t="s">
        <v>308</v>
      </c>
      <c r="D73" s="29">
        <f t="shared" si="1"/>
        <v>124.999</v>
      </c>
      <c r="E73" s="29">
        <v>0</v>
      </c>
      <c r="F73" s="29">
        <v>0</v>
      </c>
      <c r="G73" s="29">
        <v>0</v>
      </c>
      <c r="H73" s="29">
        <v>0</v>
      </c>
      <c r="I73" s="29">
        <v>124.999</v>
      </c>
      <c r="J73" s="29">
        <v>0</v>
      </c>
      <c r="K73" s="456"/>
      <c r="L73" s="389"/>
      <c r="M73" s="9"/>
      <c r="N73" s="1"/>
    </row>
    <row r="74" spans="1:14" ht="24.75" customHeight="1">
      <c r="A74" s="440"/>
      <c r="B74" s="438"/>
      <c r="C74" s="155" t="s">
        <v>684</v>
      </c>
      <c r="D74" s="156">
        <f t="shared" si="1"/>
        <v>101.905</v>
      </c>
      <c r="E74" s="156">
        <v>0</v>
      </c>
      <c r="F74" s="156">
        <v>0</v>
      </c>
      <c r="G74" s="156">
        <v>0</v>
      </c>
      <c r="H74" s="156">
        <v>0</v>
      </c>
      <c r="I74" s="156">
        <v>101.905</v>
      </c>
      <c r="J74" s="156">
        <v>0</v>
      </c>
      <c r="K74" s="457"/>
      <c r="L74" s="438"/>
      <c r="M74" s="9"/>
      <c r="N74" s="1"/>
    </row>
    <row r="75" spans="1:14" ht="72" customHeight="1">
      <c r="A75" s="51" t="s">
        <v>473</v>
      </c>
      <c r="B75" s="38" t="s">
        <v>478</v>
      </c>
      <c r="C75" s="38" t="s">
        <v>221</v>
      </c>
      <c r="D75" s="29">
        <f t="shared" si="1"/>
        <v>91.419</v>
      </c>
      <c r="E75" s="29">
        <v>0</v>
      </c>
      <c r="F75" s="29">
        <v>0</v>
      </c>
      <c r="G75" s="29">
        <v>0</v>
      </c>
      <c r="H75" s="29">
        <v>0</v>
      </c>
      <c r="I75" s="29">
        <v>91.419</v>
      </c>
      <c r="J75" s="29">
        <v>0</v>
      </c>
      <c r="K75" s="10" t="s">
        <v>172</v>
      </c>
      <c r="L75" s="400" t="s">
        <v>196</v>
      </c>
      <c r="M75" s="9"/>
      <c r="N75" s="1"/>
    </row>
    <row r="76" spans="1:14" ht="60" customHeight="1">
      <c r="A76" s="51" t="s">
        <v>474</v>
      </c>
      <c r="B76" s="38" t="s">
        <v>316</v>
      </c>
      <c r="C76" s="38" t="s">
        <v>221</v>
      </c>
      <c r="D76" s="29">
        <f t="shared" si="1"/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106" t="s">
        <v>171</v>
      </c>
      <c r="L76" s="400"/>
      <c r="M76" s="9"/>
      <c r="N76" s="1"/>
    </row>
    <row r="77" spans="1:14" ht="114" customHeight="1">
      <c r="A77" s="51" t="s">
        <v>475</v>
      </c>
      <c r="B77" s="38" t="s">
        <v>457</v>
      </c>
      <c r="C77" s="38" t="s">
        <v>278</v>
      </c>
      <c r="D77" s="29">
        <f t="shared" si="1"/>
        <v>164.016</v>
      </c>
      <c r="E77" s="29">
        <v>0</v>
      </c>
      <c r="F77" s="29">
        <v>0</v>
      </c>
      <c r="G77" s="29">
        <v>0</v>
      </c>
      <c r="H77" s="29">
        <v>0</v>
      </c>
      <c r="I77" s="29">
        <v>164.016</v>
      </c>
      <c r="J77" s="29">
        <v>0</v>
      </c>
      <c r="K77" s="448" t="s">
        <v>171</v>
      </c>
      <c r="L77" s="400"/>
      <c r="M77" s="9"/>
      <c r="N77" s="1"/>
    </row>
    <row r="78" spans="1:14" ht="57.75" customHeight="1">
      <c r="A78" s="51" t="s">
        <v>476</v>
      </c>
      <c r="B78" s="38" t="s">
        <v>108</v>
      </c>
      <c r="C78" s="38" t="s">
        <v>278</v>
      </c>
      <c r="D78" s="29">
        <f t="shared" si="1"/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448"/>
      <c r="L78" s="400"/>
      <c r="M78" s="9"/>
      <c r="N78" s="1"/>
    </row>
    <row r="79" spans="1:14" ht="69" customHeight="1">
      <c r="A79" s="51" t="s">
        <v>477</v>
      </c>
      <c r="B79" s="38" t="s">
        <v>677</v>
      </c>
      <c r="C79" s="38" t="s">
        <v>278</v>
      </c>
      <c r="D79" s="29">
        <f t="shared" si="1"/>
        <v>23.552</v>
      </c>
      <c r="E79" s="29">
        <v>0</v>
      </c>
      <c r="F79" s="29">
        <v>0</v>
      </c>
      <c r="G79" s="29">
        <v>0</v>
      </c>
      <c r="H79" s="29">
        <v>0</v>
      </c>
      <c r="I79" s="29">
        <v>23.552</v>
      </c>
      <c r="J79" s="29">
        <v>0</v>
      </c>
      <c r="K79" s="448"/>
      <c r="L79" s="400"/>
      <c r="M79" s="9"/>
      <c r="N79" s="1"/>
    </row>
    <row r="80" spans="1:14" ht="72" customHeight="1">
      <c r="A80" s="51" t="s">
        <v>109</v>
      </c>
      <c r="B80" s="38" t="s">
        <v>111</v>
      </c>
      <c r="C80" s="38" t="s">
        <v>278</v>
      </c>
      <c r="D80" s="29">
        <f t="shared" si="1"/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448"/>
      <c r="L80" s="400"/>
      <c r="M80" s="9"/>
      <c r="N80" s="1"/>
    </row>
    <row r="81" spans="1:14" ht="83.25" customHeight="1">
      <c r="A81" s="51" t="s">
        <v>566</v>
      </c>
      <c r="B81" s="38" t="s">
        <v>465</v>
      </c>
      <c r="C81" s="38" t="s">
        <v>278</v>
      </c>
      <c r="D81" s="29">
        <f>I81</f>
        <v>1399.864</v>
      </c>
      <c r="E81" s="29">
        <v>0</v>
      </c>
      <c r="F81" s="29">
        <v>0</v>
      </c>
      <c r="G81" s="29">
        <v>0</v>
      </c>
      <c r="H81" s="29">
        <v>0</v>
      </c>
      <c r="I81" s="29">
        <v>1399.864</v>
      </c>
      <c r="J81" s="29">
        <v>0</v>
      </c>
      <c r="K81" s="400" t="s">
        <v>172</v>
      </c>
      <c r="L81" s="400"/>
      <c r="M81" s="9"/>
      <c r="N81" s="1"/>
    </row>
    <row r="82" spans="1:14" ht="72" customHeight="1">
      <c r="A82" s="51" t="s">
        <v>569</v>
      </c>
      <c r="B82" s="38" t="s">
        <v>567</v>
      </c>
      <c r="C82" s="38" t="s">
        <v>278</v>
      </c>
      <c r="D82" s="29">
        <f t="shared" si="1"/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400"/>
      <c r="L82" s="400"/>
      <c r="M82" s="9"/>
      <c r="N82" s="1"/>
    </row>
    <row r="83" spans="1:14" ht="60" customHeight="1">
      <c r="A83" s="51" t="s">
        <v>570</v>
      </c>
      <c r="B83" s="38" t="s">
        <v>568</v>
      </c>
      <c r="C83" s="38" t="s">
        <v>278</v>
      </c>
      <c r="D83" s="29">
        <f t="shared" si="1"/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400"/>
      <c r="L83" s="400"/>
      <c r="M83" s="9"/>
      <c r="N83" s="1"/>
    </row>
    <row r="84" spans="1:14" ht="108.75" customHeight="1">
      <c r="A84" s="51" t="s">
        <v>571</v>
      </c>
      <c r="B84" s="38" t="s">
        <v>678</v>
      </c>
      <c r="C84" s="38" t="s">
        <v>278</v>
      </c>
      <c r="D84" s="29">
        <f t="shared" si="1"/>
        <v>229.229</v>
      </c>
      <c r="E84" s="29">
        <v>0</v>
      </c>
      <c r="F84" s="29">
        <v>0</v>
      </c>
      <c r="G84" s="29">
        <v>0</v>
      </c>
      <c r="H84" s="29">
        <v>0</v>
      </c>
      <c r="I84" s="29">
        <v>229.229</v>
      </c>
      <c r="J84" s="29">
        <v>0</v>
      </c>
      <c r="K84" s="400" t="s">
        <v>172</v>
      </c>
      <c r="L84" s="400" t="s">
        <v>196</v>
      </c>
      <c r="M84" s="9"/>
      <c r="N84" s="1"/>
    </row>
    <row r="85" spans="1:14" ht="83.25" customHeight="1">
      <c r="A85" s="51" t="s">
        <v>572</v>
      </c>
      <c r="B85" s="38" t="s">
        <v>575</v>
      </c>
      <c r="C85" s="38" t="s">
        <v>278</v>
      </c>
      <c r="D85" s="29">
        <f t="shared" si="1"/>
        <v>566.026</v>
      </c>
      <c r="E85" s="29">
        <v>0</v>
      </c>
      <c r="F85" s="29">
        <v>0</v>
      </c>
      <c r="G85" s="29">
        <v>0</v>
      </c>
      <c r="H85" s="29">
        <v>0</v>
      </c>
      <c r="I85" s="29">
        <v>566.026</v>
      </c>
      <c r="J85" s="29">
        <v>0</v>
      </c>
      <c r="K85" s="400"/>
      <c r="L85" s="400"/>
      <c r="M85" s="9"/>
      <c r="N85" s="1"/>
    </row>
    <row r="86" spans="1:14" ht="83.25" customHeight="1">
      <c r="A86" s="51" t="s">
        <v>573</v>
      </c>
      <c r="B86" s="38" t="s">
        <v>577</v>
      </c>
      <c r="C86" s="38" t="s">
        <v>278</v>
      </c>
      <c r="D86" s="29">
        <f t="shared" si="1"/>
        <v>41.955</v>
      </c>
      <c r="E86" s="29">
        <v>0</v>
      </c>
      <c r="F86" s="29">
        <v>0</v>
      </c>
      <c r="G86" s="29">
        <v>0</v>
      </c>
      <c r="H86" s="29">
        <v>0</v>
      </c>
      <c r="I86" s="29">
        <v>41.955</v>
      </c>
      <c r="J86" s="29">
        <v>0</v>
      </c>
      <c r="K86" s="400"/>
      <c r="L86" s="400"/>
      <c r="M86" s="9"/>
      <c r="N86" s="1"/>
    </row>
    <row r="87" spans="1:14" ht="72" customHeight="1">
      <c r="A87" s="51" t="s">
        <v>576</v>
      </c>
      <c r="B87" s="38" t="s">
        <v>574</v>
      </c>
      <c r="C87" s="38" t="s">
        <v>278</v>
      </c>
      <c r="D87" s="29">
        <f t="shared" si="1"/>
        <v>146.63552</v>
      </c>
      <c r="E87" s="29">
        <v>0</v>
      </c>
      <c r="F87" s="29">
        <v>0</v>
      </c>
      <c r="G87" s="29">
        <v>0</v>
      </c>
      <c r="H87" s="29">
        <v>0</v>
      </c>
      <c r="I87" s="29">
        <f>334.112-187.47648</f>
        <v>146.63552</v>
      </c>
      <c r="J87" s="29">
        <v>0</v>
      </c>
      <c r="K87" s="400"/>
      <c r="L87" s="400"/>
      <c r="M87" s="9"/>
      <c r="N87" s="1"/>
    </row>
    <row r="88" spans="1:14" ht="48" customHeight="1">
      <c r="A88" s="103" t="s">
        <v>466</v>
      </c>
      <c r="B88" s="52" t="s">
        <v>681</v>
      </c>
      <c r="C88" s="52" t="s">
        <v>278</v>
      </c>
      <c r="D88" s="44">
        <v>20</v>
      </c>
      <c r="E88" s="44">
        <v>0</v>
      </c>
      <c r="F88" s="44">
        <v>0</v>
      </c>
      <c r="G88" s="44">
        <v>0</v>
      </c>
      <c r="H88" s="44">
        <v>0</v>
      </c>
      <c r="I88" s="44">
        <v>20</v>
      </c>
      <c r="J88" s="44">
        <v>0</v>
      </c>
      <c r="K88" s="400"/>
      <c r="L88" s="400"/>
      <c r="M88" s="9"/>
      <c r="N88" s="1"/>
    </row>
    <row r="89" spans="1:14" ht="71.25" customHeight="1">
      <c r="A89" s="51" t="s">
        <v>679</v>
      </c>
      <c r="B89" s="38" t="s">
        <v>366</v>
      </c>
      <c r="C89" s="38" t="s">
        <v>307</v>
      </c>
      <c r="D89" s="29">
        <f aca="true" t="shared" si="2" ref="D89:D100">I89</f>
        <v>94.95</v>
      </c>
      <c r="E89" s="29">
        <v>0</v>
      </c>
      <c r="F89" s="29">
        <v>0</v>
      </c>
      <c r="G89" s="29">
        <v>0</v>
      </c>
      <c r="H89" s="29">
        <v>0</v>
      </c>
      <c r="I89" s="29">
        <v>94.95</v>
      </c>
      <c r="J89" s="29">
        <v>0</v>
      </c>
      <c r="K89" s="104" t="s">
        <v>171</v>
      </c>
      <c r="L89" s="400"/>
      <c r="M89" s="9"/>
      <c r="N89" s="1"/>
    </row>
    <row r="90" spans="1:14" ht="51" customHeight="1">
      <c r="A90" s="51" t="s">
        <v>680</v>
      </c>
      <c r="B90" s="38" t="s">
        <v>283</v>
      </c>
      <c r="C90" s="38" t="s">
        <v>307</v>
      </c>
      <c r="D90" s="29">
        <v>1381.353</v>
      </c>
      <c r="E90" s="29">
        <v>0</v>
      </c>
      <c r="F90" s="29">
        <v>0</v>
      </c>
      <c r="G90" s="29">
        <v>0</v>
      </c>
      <c r="H90" s="29">
        <v>0</v>
      </c>
      <c r="I90" s="29">
        <v>1381.353</v>
      </c>
      <c r="J90" s="29">
        <v>0</v>
      </c>
      <c r="K90" s="400" t="s">
        <v>172</v>
      </c>
      <c r="L90" s="400"/>
      <c r="M90" s="9"/>
      <c r="N90" s="1"/>
    </row>
    <row r="91" spans="1:14" ht="90" customHeight="1">
      <c r="A91" s="51" t="s">
        <v>525</v>
      </c>
      <c r="B91" s="38" t="s">
        <v>292</v>
      </c>
      <c r="C91" s="38" t="s">
        <v>307</v>
      </c>
      <c r="D91" s="29">
        <f>I91</f>
        <v>121</v>
      </c>
      <c r="E91" s="29">
        <v>0</v>
      </c>
      <c r="F91" s="29">
        <v>0</v>
      </c>
      <c r="G91" s="29">
        <v>0</v>
      </c>
      <c r="H91" s="29">
        <v>0</v>
      </c>
      <c r="I91" s="29">
        <v>121</v>
      </c>
      <c r="J91" s="29">
        <v>0</v>
      </c>
      <c r="K91" s="400"/>
      <c r="L91" s="400"/>
      <c r="M91" s="9"/>
      <c r="N91" s="1"/>
    </row>
    <row r="92" spans="1:14" ht="50.25" customHeight="1">
      <c r="A92" s="439" t="s">
        <v>526</v>
      </c>
      <c r="B92" s="333" t="s">
        <v>367</v>
      </c>
      <c r="C92" s="38" t="s">
        <v>307</v>
      </c>
      <c r="D92" s="29">
        <f t="shared" si="2"/>
        <v>219.944</v>
      </c>
      <c r="E92" s="29">
        <v>0</v>
      </c>
      <c r="F92" s="29">
        <v>0</v>
      </c>
      <c r="G92" s="29">
        <v>0</v>
      </c>
      <c r="H92" s="29">
        <v>0</v>
      </c>
      <c r="I92" s="29">
        <v>219.944</v>
      </c>
      <c r="J92" s="29">
        <v>0</v>
      </c>
      <c r="K92" s="400" t="s">
        <v>172</v>
      </c>
      <c r="L92" s="400" t="s">
        <v>196</v>
      </c>
      <c r="M92" s="9"/>
      <c r="N92" s="1"/>
    </row>
    <row r="93" spans="1:14" ht="49.5" customHeight="1">
      <c r="A93" s="440"/>
      <c r="B93" s="438"/>
      <c r="C93" s="38" t="s">
        <v>308</v>
      </c>
      <c r="D93" s="29">
        <f>I93</f>
        <v>200</v>
      </c>
      <c r="E93" s="29">
        <v>0</v>
      </c>
      <c r="F93" s="29">
        <v>0</v>
      </c>
      <c r="G93" s="29">
        <v>0</v>
      </c>
      <c r="H93" s="29">
        <v>0</v>
      </c>
      <c r="I93" s="29">
        <v>200</v>
      </c>
      <c r="J93" s="29">
        <v>0</v>
      </c>
      <c r="K93" s="400"/>
      <c r="L93" s="400"/>
      <c r="M93" s="9"/>
      <c r="N93" s="1"/>
    </row>
    <row r="94" spans="1:14" ht="72.75" customHeight="1">
      <c r="A94" s="51" t="s">
        <v>529</v>
      </c>
      <c r="B94" s="38" t="s">
        <v>376</v>
      </c>
      <c r="C94" s="38" t="s">
        <v>307</v>
      </c>
      <c r="D94" s="29">
        <f t="shared" si="2"/>
        <v>102.466</v>
      </c>
      <c r="E94" s="29">
        <v>0</v>
      </c>
      <c r="F94" s="29">
        <v>0</v>
      </c>
      <c r="G94" s="29">
        <v>0</v>
      </c>
      <c r="H94" s="29">
        <v>0</v>
      </c>
      <c r="I94" s="29">
        <v>102.466</v>
      </c>
      <c r="J94" s="29">
        <v>0</v>
      </c>
      <c r="K94" s="400"/>
      <c r="L94" s="400"/>
      <c r="M94" s="9"/>
      <c r="N94" s="1"/>
    </row>
    <row r="95" spans="1:14" ht="39.75" customHeight="1">
      <c r="A95" s="431" t="s">
        <v>368</v>
      </c>
      <c r="B95" s="400" t="s">
        <v>639</v>
      </c>
      <c r="C95" s="38" t="s">
        <v>307</v>
      </c>
      <c r="D95" s="29">
        <v>109</v>
      </c>
      <c r="E95" s="29">
        <v>0</v>
      </c>
      <c r="F95" s="29">
        <v>0</v>
      </c>
      <c r="G95" s="29">
        <v>0</v>
      </c>
      <c r="H95" s="29">
        <v>0</v>
      </c>
      <c r="I95" s="29">
        <v>109</v>
      </c>
      <c r="J95" s="29">
        <v>0</v>
      </c>
      <c r="K95" s="400"/>
      <c r="L95" s="400"/>
      <c r="M95" s="9"/>
      <c r="N95" s="1"/>
    </row>
    <row r="96" spans="1:14" ht="39.75" customHeight="1">
      <c r="A96" s="431"/>
      <c r="B96" s="400"/>
      <c r="C96" s="38" t="s">
        <v>308</v>
      </c>
      <c r="D96" s="29">
        <f>I96</f>
        <v>6288.68</v>
      </c>
      <c r="E96" s="29">
        <v>0</v>
      </c>
      <c r="F96" s="29">
        <v>0</v>
      </c>
      <c r="G96" s="29">
        <v>0</v>
      </c>
      <c r="H96" s="29">
        <v>0</v>
      </c>
      <c r="I96" s="29">
        <v>6288.68</v>
      </c>
      <c r="J96" s="29">
        <v>0</v>
      </c>
      <c r="K96" s="400"/>
      <c r="L96" s="400"/>
      <c r="M96" s="9"/>
      <c r="N96" s="1"/>
    </row>
    <row r="97" spans="1:14" ht="48.75" customHeight="1">
      <c r="A97" s="431" t="s">
        <v>287</v>
      </c>
      <c r="B97" s="400" t="s">
        <v>208</v>
      </c>
      <c r="C97" s="38" t="s">
        <v>307</v>
      </c>
      <c r="D97" s="29">
        <f t="shared" si="2"/>
        <v>121</v>
      </c>
      <c r="E97" s="29">
        <v>0</v>
      </c>
      <c r="F97" s="29">
        <v>0</v>
      </c>
      <c r="G97" s="29">
        <v>0</v>
      </c>
      <c r="H97" s="29">
        <v>0</v>
      </c>
      <c r="I97" s="29">
        <v>121</v>
      </c>
      <c r="J97" s="29">
        <v>0</v>
      </c>
      <c r="K97" s="400"/>
      <c r="L97" s="400"/>
      <c r="M97" s="9"/>
      <c r="N97" s="1"/>
    </row>
    <row r="98" spans="1:14" ht="46.5" customHeight="1">
      <c r="A98" s="431"/>
      <c r="B98" s="400"/>
      <c r="C98" s="38" t="s">
        <v>308</v>
      </c>
      <c r="D98" s="29">
        <f>I98</f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400"/>
      <c r="L98" s="400"/>
      <c r="M98" s="9"/>
      <c r="N98" s="1"/>
    </row>
    <row r="99" spans="1:14" ht="87" customHeight="1">
      <c r="A99" s="51" t="s">
        <v>288</v>
      </c>
      <c r="B99" s="38" t="s">
        <v>290</v>
      </c>
      <c r="C99" s="38" t="s">
        <v>307</v>
      </c>
      <c r="D99" s="29">
        <f t="shared" si="2"/>
        <v>2568.545</v>
      </c>
      <c r="E99" s="29">
        <v>0</v>
      </c>
      <c r="F99" s="29">
        <v>0</v>
      </c>
      <c r="G99" s="29">
        <v>0</v>
      </c>
      <c r="H99" s="29">
        <v>0</v>
      </c>
      <c r="I99" s="29">
        <v>2568.545</v>
      </c>
      <c r="J99" s="29">
        <v>0</v>
      </c>
      <c r="K99" s="400"/>
      <c r="L99" s="400"/>
      <c r="M99" s="9"/>
      <c r="N99" s="1"/>
    </row>
    <row r="100" spans="1:14" ht="48" customHeight="1">
      <c r="A100" s="51" t="s">
        <v>289</v>
      </c>
      <c r="B100" s="38" t="s">
        <v>397</v>
      </c>
      <c r="C100" s="38" t="s">
        <v>308</v>
      </c>
      <c r="D100" s="29">
        <f t="shared" si="2"/>
        <v>4.152</v>
      </c>
      <c r="E100" s="29">
        <v>0</v>
      </c>
      <c r="F100" s="29">
        <v>0</v>
      </c>
      <c r="G100" s="29">
        <v>0</v>
      </c>
      <c r="H100" s="29">
        <v>0</v>
      </c>
      <c r="I100" s="29">
        <v>4.152</v>
      </c>
      <c r="J100" s="29">
        <v>0</v>
      </c>
      <c r="K100" s="400"/>
      <c r="L100" s="400"/>
      <c r="M100" s="9"/>
      <c r="N100" s="1"/>
    </row>
    <row r="101" spans="1:14" ht="48" customHeight="1">
      <c r="A101" s="51" t="s">
        <v>455</v>
      </c>
      <c r="B101" s="38" t="s">
        <v>398</v>
      </c>
      <c r="C101" s="38" t="s">
        <v>308</v>
      </c>
      <c r="D101" s="29">
        <f>I101</f>
        <v>144.334</v>
      </c>
      <c r="E101" s="29">
        <v>0</v>
      </c>
      <c r="F101" s="29">
        <v>0</v>
      </c>
      <c r="G101" s="29">
        <v>0</v>
      </c>
      <c r="H101" s="29">
        <v>0</v>
      </c>
      <c r="I101" s="29">
        <v>144.334</v>
      </c>
      <c r="J101" s="29">
        <v>0</v>
      </c>
      <c r="K101" s="38" t="s">
        <v>172</v>
      </c>
      <c r="L101" s="400"/>
      <c r="M101" s="9"/>
      <c r="N101" s="1"/>
    </row>
    <row r="102" spans="1:14" ht="58.5" customHeight="1">
      <c r="A102" s="51" t="s">
        <v>456</v>
      </c>
      <c r="B102" s="38" t="s">
        <v>599</v>
      </c>
      <c r="C102" s="38" t="s">
        <v>308</v>
      </c>
      <c r="D102" s="29">
        <f>I102</f>
        <v>100</v>
      </c>
      <c r="E102" s="29">
        <v>0</v>
      </c>
      <c r="F102" s="29">
        <v>0</v>
      </c>
      <c r="G102" s="29">
        <v>0</v>
      </c>
      <c r="H102" s="29">
        <v>0</v>
      </c>
      <c r="I102" s="29">
        <v>100</v>
      </c>
      <c r="J102" s="29">
        <v>0</v>
      </c>
      <c r="K102" s="38" t="s">
        <v>600</v>
      </c>
      <c r="L102" s="400"/>
      <c r="M102" s="9"/>
      <c r="N102" s="1"/>
    </row>
    <row r="103" spans="1:14" ht="58.5" customHeight="1">
      <c r="A103" s="51" t="s">
        <v>110</v>
      </c>
      <c r="B103" s="38" t="s">
        <v>641</v>
      </c>
      <c r="C103" s="38" t="s">
        <v>308</v>
      </c>
      <c r="D103" s="29">
        <f>I103</f>
        <v>172.399</v>
      </c>
      <c r="E103" s="29">
        <v>0</v>
      </c>
      <c r="F103" s="29">
        <v>0</v>
      </c>
      <c r="G103" s="29">
        <v>0</v>
      </c>
      <c r="H103" s="29">
        <v>0</v>
      </c>
      <c r="I103" s="29">
        <v>172.399</v>
      </c>
      <c r="J103" s="29">
        <v>0</v>
      </c>
      <c r="K103" s="38" t="s">
        <v>172</v>
      </c>
      <c r="L103" s="333" t="s">
        <v>196</v>
      </c>
      <c r="M103" s="9"/>
      <c r="N103" s="1"/>
    </row>
    <row r="104" spans="1:14" ht="58.5" customHeight="1">
      <c r="A104" s="334" t="s">
        <v>598</v>
      </c>
      <c r="B104" s="214" t="s">
        <v>121</v>
      </c>
      <c r="C104" s="214" t="s">
        <v>684</v>
      </c>
      <c r="D104" s="335">
        <v>890</v>
      </c>
      <c r="E104" s="335">
        <v>0</v>
      </c>
      <c r="F104" s="335">
        <v>0</v>
      </c>
      <c r="G104" s="335">
        <v>0</v>
      </c>
      <c r="H104" s="335">
        <v>0</v>
      </c>
      <c r="I104" s="335">
        <v>890</v>
      </c>
      <c r="J104" s="335">
        <v>0</v>
      </c>
      <c r="K104" s="452" t="s">
        <v>172</v>
      </c>
      <c r="L104" s="389"/>
      <c r="M104" s="9"/>
      <c r="N104" s="1"/>
    </row>
    <row r="105" spans="1:14" ht="58.5" customHeight="1">
      <c r="A105" s="334" t="s">
        <v>640</v>
      </c>
      <c r="B105" s="214" t="s">
        <v>123</v>
      </c>
      <c r="C105" s="214" t="s">
        <v>684</v>
      </c>
      <c r="D105" s="335">
        <v>318.026</v>
      </c>
      <c r="E105" s="335">
        <v>0</v>
      </c>
      <c r="F105" s="335">
        <v>0</v>
      </c>
      <c r="G105" s="335">
        <v>0</v>
      </c>
      <c r="H105" s="335">
        <v>0</v>
      </c>
      <c r="I105" s="335">
        <v>318.026</v>
      </c>
      <c r="J105" s="335">
        <v>0</v>
      </c>
      <c r="K105" s="453"/>
      <c r="L105" s="389"/>
      <c r="M105" s="9"/>
      <c r="N105" s="1"/>
    </row>
    <row r="106" spans="1:14" ht="58.5" customHeight="1">
      <c r="A106" s="334" t="s">
        <v>120</v>
      </c>
      <c r="B106" s="214" t="s">
        <v>127</v>
      </c>
      <c r="C106" s="214" t="s">
        <v>684</v>
      </c>
      <c r="D106" s="335">
        <f>I106</f>
        <v>249.722</v>
      </c>
      <c r="E106" s="335">
        <v>0</v>
      </c>
      <c r="F106" s="335">
        <v>0</v>
      </c>
      <c r="G106" s="335">
        <v>0</v>
      </c>
      <c r="H106" s="335">
        <v>0</v>
      </c>
      <c r="I106" s="335">
        <v>249.722</v>
      </c>
      <c r="J106" s="335">
        <v>0</v>
      </c>
      <c r="K106" s="452" t="s">
        <v>171</v>
      </c>
      <c r="L106" s="389"/>
      <c r="M106" s="9"/>
      <c r="N106" s="1"/>
    </row>
    <row r="107" spans="1:14" ht="58.5" customHeight="1">
      <c r="A107" s="334" t="s">
        <v>122</v>
      </c>
      <c r="B107" s="214" t="s">
        <v>128</v>
      </c>
      <c r="C107" s="214" t="s">
        <v>684</v>
      </c>
      <c r="D107" s="335">
        <f>I107</f>
        <v>353.3</v>
      </c>
      <c r="E107" s="335">
        <v>0</v>
      </c>
      <c r="F107" s="335">
        <v>0</v>
      </c>
      <c r="G107" s="335">
        <v>0</v>
      </c>
      <c r="H107" s="335">
        <v>0</v>
      </c>
      <c r="I107" s="335">
        <v>353.3</v>
      </c>
      <c r="J107" s="335">
        <v>0</v>
      </c>
      <c r="K107" s="453"/>
      <c r="L107" s="438"/>
      <c r="M107" s="9"/>
      <c r="N107" s="1"/>
    </row>
    <row r="108" spans="1:14" ht="22.5" customHeight="1">
      <c r="A108" s="42" t="s">
        <v>223</v>
      </c>
      <c r="B108" s="432" t="s">
        <v>116</v>
      </c>
      <c r="C108" s="432"/>
      <c r="D108" s="432"/>
      <c r="E108" s="432"/>
      <c r="F108" s="432"/>
      <c r="G108" s="432"/>
      <c r="H108" s="432"/>
      <c r="I108" s="432"/>
      <c r="J108" s="432"/>
      <c r="K108" s="432"/>
      <c r="L108" s="432"/>
      <c r="M108" s="9"/>
      <c r="N108" s="1"/>
    </row>
    <row r="109" spans="1:14" ht="19.5" customHeight="1">
      <c r="A109" s="430" t="s">
        <v>186</v>
      </c>
      <c r="B109" s="430"/>
      <c r="C109" s="430"/>
      <c r="D109" s="430"/>
      <c r="E109" s="430"/>
      <c r="F109" s="430"/>
      <c r="G109" s="430"/>
      <c r="H109" s="430"/>
      <c r="I109" s="430"/>
      <c r="J109" s="430"/>
      <c r="K109" s="430"/>
      <c r="L109" s="430"/>
      <c r="M109" s="9"/>
      <c r="N109" s="1"/>
    </row>
    <row r="110" spans="1:14" ht="19.5" customHeight="1">
      <c r="A110" s="430" t="s">
        <v>117</v>
      </c>
      <c r="B110" s="430"/>
      <c r="C110" s="430"/>
      <c r="D110" s="430"/>
      <c r="E110" s="430"/>
      <c r="F110" s="430"/>
      <c r="G110" s="430"/>
      <c r="H110" s="430"/>
      <c r="I110" s="430"/>
      <c r="J110" s="430"/>
      <c r="K110" s="430"/>
      <c r="L110" s="430"/>
      <c r="M110" s="9"/>
      <c r="N110" s="1"/>
    </row>
    <row r="111" spans="1:14" ht="19.5" customHeight="1">
      <c r="A111" s="451" t="s">
        <v>206</v>
      </c>
      <c r="B111" s="451"/>
      <c r="C111" s="451"/>
      <c r="D111" s="451"/>
      <c r="E111" s="451"/>
      <c r="F111" s="451"/>
      <c r="G111" s="451"/>
      <c r="H111" s="451"/>
      <c r="I111" s="451"/>
      <c r="J111" s="451"/>
      <c r="K111" s="451"/>
      <c r="L111" s="451"/>
      <c r="M111" s="9"/>
      <c r="N111" s="1"/>
    </row>
    <row r="112" spans="1:14" ht="59.25" customHeight="1">
      <c r="A112" s="42" t="s">
        <v>224</v>
      </c>
      <c r="B112" s="148" t="s">
        <v>448</v>
      </c>
      <c r="C112" s="43" t="s">
        <v>219</v>
      </c>
      <c r="D112" s="68">
        <f>D113+D123+D124</f>
        <v>2081.581</v>
      </c>
      <c r="E112" s="68">
        <f>E113+E123</f>
        <v>0</v>
      </c>
      <c r="F112" s="68">
        <f>F113+F123</f>
        <v>0</v>
      </c>
      <c r="G112" s="68">
        <f>G113+G123</f>
        <v>0</v>
      </c>
      <c r="H112" s="68">
        <f>H113+H123</f>
        <v>0</v>
      </c>
      <c r="I112" s="68">
        <f>I113+I123+I124</f>
        <v>2081.581</v>
      </c>
      <c r="J112" s="68">
        <f>J113+J123</f>
        <v>0</v>
      </c>
      <c r="K112" s="38" t="s">
        <v>446</v>
      </c>
      <c r="L112" s="400" t="s">
        <v>196</v>
      </c>
      <c r="M112" s="9"/>
      <c r="N112" s="1"/>
    </row>
    <row r="113" spans="1:14" ht="87" customHeight="1">
      <c r="A113" s="53" t="s">
        <v>234</v>
      </c>
      <c r="B113" s="52" t="s">
        <v>247</v>
      </c>
      <c r="C113" s="10" t="s">
        <v>219</v>
      </c>
      <c r="D113" s="29">
        <f aca="true" t="shared" si="3" ref="D113:D124">I113</f>
        <v>1382.807</v>
      </c>
      <c r="E113" s="29">
        <v>0</v>
      </c>
      <c r="F113" s="29">
        <v>0</v>
      </c>
      <c r="G113" s="29">
        <v>0</v>
      </c>
      <c r="H113" s="29">
        <v>0</v>
      </c>
      <c r="I113" s="29">
        <f>I114+I115+I116+I117+I118+I119+I120+I121+I122</f>
        <v>1382.807</v>
      </c>
      <c r="J113" s="29">
        <v>0</v>
      </c>
      <c r="K113" s="38" t="s">
        <v>199</v>
      </c>
      <c r="L113" s="400"/>
      <c r="M113" s="9"/>
      <c r="N113" s="1"/>
    </row>
    <row r="114" spans="1:14" ht="53.25" customHeight="1">
      <c r="A114" s="53" t="s">
        <v>428</v>
      </c>
      <c r="B114" s="52" t="s">
        <v>248</v>
      </c>
      <c r="C114" s="10" t="s">
        <v>219</v>
      </c>
      <c r="D114" s="29">
        <f t="shared" si="3"/>
        <v>392.796</v>
      </c>
      <c r="E114" s="29">
        <v>0</v>
      </c>
      <c r="F114" s="29">
        <v>0</v>
      </c>
      <c r="G114" s="29">
        <v>0</v>
      </c>
      <c r="H114" s="29">
        <v>0</v>
      </c>
      <c r="I114" s="29">
        <v>392.796</v>
      </c>
      <c r="J114" s="29">
        <v>0</v>
      </c>
      <c r="K114" s="400" t="s">
        <v>199</v>
      </c>
      <c r="L114" s="400"/>
      <c r="M114" s="9"/>
      <c r="N114" s="1"/>
    </row>
    <row r="115" spans="1:14" ht="60" customHeight="1">
      <c r="A115" s="53" t="s">
        <v>429</v>
      </c>
      <c r="B115" s="52" t="s">
        <v>249</v>
      </c>
      <c r="C115" s="10" t="s">
        <v>219</v>
      </c>
      <c r="D115" s="29">
        <f t="shared" si="3"/>
        <v>85.749</v>
      </c>
      <c r="E115" s="29">
        <v>0</v>
      </c>
      <c r="F115" s="29">
        <v>0</v>
      </c>
      <c r="G115" s="29">
        <v>0</v>
      </c>
      <c r="H115" s="29">
        <v>0</v>
      </c>
      <c r="I115" s="29">
        <v>85.749</v>
      </c>
      <c r="J115" s="29">
        <v>0</v>
      </c>
      <c r="K115" s="400"/>
      <c r="L115" s="400"/>
      <c r="M115" s="9"/>
      <c r="N115" s="1"/>
    </row>
    <row r="116" spans="1:14" ht="69.75" customHeight="1">
      <c r="A116" s="53" t="s">
        <v>430</v>
      </c>
      <c r="B116" s="38" t="s">
        <v>250</v>
      </c>
      <c r="C116" s="10" t="s">
        <v>219</v>
      </c>
      <c r="D116" s="29">
        <f t="shared" si="3"/>
        <v>250.29</v>
      </c>
      <c r="E116" s="29">
        <v>0</v>
      </c>
      <c r="F116" s="29">
        <v>0</v>
      </c>
      <c r="G116" s="29">
        <v>0</v>
      </c>
      <c r="H116" s="29">
        <v>0</v>
      </c>
      <c r="I116" s="29">
        <v>250.29</v>
      </c>
      <c r="J116" s="29">
        <v>0</v>
      </c>
      <c r="K116" s="400"/>
      <c r="L116" s="400"/>
      <c r="M116" s="9"/>
      <c r="N116" s="1"/>
    </row>
    <row r="117" spans="1:14" ht="48" customHeight="1">
      <c r="A117" s="53" t="s">
        <v>431</v>
      </c>
      <c r="B117" s="38" t="s">
        <v>251</v>
      </c>
      <c r="C117" s="10" t="s">
        <v>219</v>
      </c>
      <c r="D117" s="29">
        <f t="shared" si="3"/>
        <v>295.733</v>
      </c>
      <c r="E117" s="44">
        <v>0</v>
      </c>
      <c r="F117" s="29">
        <v>0</v>
      </c>
      <c r="G117" s="29">
        <v>0</v>
      </c>
      <c r="H117" s="29">
        <v>0</v>
      </c>
      <c r="I117" s="29">
        <v>295.733</v>
      </c>
      <c r="J117" s="44">
        <v>0</v>
      </c>
      <c r="K117" s="400"/>
      <c r="L117" s="400"/>
      <c r="M117" s="9"/>
      <c r="N117" s="1"/>
    </row>
    <row r="118" spans="1:14" ht="54" customHeight="1">
      <c r="A118" s="53" t="s">
        <v>432</v>
      </c>
      <c r="B118" s="38" t="s">
        <v>252</v>
      </c>
      <c r="C118" s="10" t="s">
        <v>219</v>
      </c>
      <c r="D118" s="29">
        <f t="shared" si="3"/>
        <v>66.707</v>
      </c>
      <c r="E118" s="44">
        <v>0</v>
      </c>
      <c r="F118" s="29">
        <v>0</v>
      </c>
      <c r="G118" s="29">
        <v>0</v>
      </c>
      <c r="H118" s="29">
        <v>0</v>
      </c>
      <c r="I118" s="29">
        <v>66.707</v>
      </c>
      <c r="J118" s="44">
        <v>0</v>
      </c>
      <c r="K118" s="400"/>
      <c r="L118" s="400"/>
      <c r="M118" s="9"/>
      <c r="N118" s="1"/>
    </row>
    <row r="119" spans="1:14" ht="43.5" customHeight="1">
      <c r="A119" s="53" t="s">
        <v>433</v>
      </c>
      <c r="B119" s="38" t="s">
        <v>253</v>
      </c>
      <c r="C119" s="10" t="s">
        <v>219</v>
      </c>
      <c r="D119" s="29">
        <f t="shared" si="3"/>
        <v>99.856</v>
      </c>
      <c r="E119" s="44">
        <v>0</v>
      </c>
      <c r="F119" s="29">
        <v>0</v>
      </c>
      <c r="G119" s="29">
        <v>0</v>
      </c>
      <c r="H119" s="29">
        <v>0</v>
      </c>
      <c r="I119" s="29">
        <v>99.856</v>
      </c>
      <c r="J119" s="44">
        <v>0</v>
      </c>
      <c r="K119" s="400" t="s">
        <v>199</v>
      </c>
      <c r="L119" s="400"/>
      <c r="M119" s="9"/>
      <c r="N119" s="1"/>
    </row>
    <row r="120" spans="1:14" ht="60" customHeight="1">
      <c r="A120" s="53" t="s">
        <v>434</v>
      </c>
      <c r="B120" s="38" t="s">
        <v>254</v>
      </c>
      <c r="C120" s="10" t="s">
        <v>219</v>
      </c>
      <c r="D120" s="29">
        <f t="shared" si="3"/>
        <v>142.097</v>
      </c>
      <c r="E120" s="44">
        <v>0</v>
      </c>
      <c r="F120" s="29">
        <v>0</v>
      </c>
      <c r="G120" s="29">
        <v>0</v>
      </c>
      <c r="H120" s="29">
        <v>0</v>
      </c>
      <c r="I120" s="29">
        <v>142.097</v>
      </c>
      <c r="J120" s="44">
        <v>0</v>
      </c>
      <c r="K120" s="400"/>
      <c r="L120" s="400"/>
      <c r="M120" s="9"/>
      <c r="N120" s="1"/>
    </row>
    <row r="121" spans="1:14" ht="69.75" customHeight="1">
      <c r="A121" s="53" t="s">
        <v>435</v>
      </c>
      <c r="B121" s="38" t="s">
        <v>255</v>
      </c>
      <c r="C121" s="10" t="s">
        <v>219</v>
      </c>
      <c r="D121" s="29">
        <f t="shared" si="3"/>
        <v>9.153</v>
      </c>
      <c r="E121" s="44">
        <v>0</v>
      </c>
      <c r="F121" s="29">
        <v>0</v>
      </c>
      <c r="G121" s="29">
        <v>0</v>
      </c>
      <c r="H121" s="29">
        <v>0</v>
      </c>
      <c r="I121" s="29">
        <v>9.153</v>
      </c>
      <c r="J121" s="44">
        <v>0</v>
      </c>
      <c r="K121" s="333" t="s">
        <v>199</v>
      </c>
      <c r="L121" s="400" t="s">
        <v>196</v>
      </c>
      <c r="M121" s="9"/>
      <c r="N121" s="1"/>
    </row>
    <row r="122" spans="1:14" ht="60" customHeight="1">
      <c r="A122" s="53" t="s">
        <v>436</v>
      </c>
      <c r="B122" s="38" t="s">
        <v>256</v>
      </c>
      <c r="C122" s="10" t="s">
        <v>219</v>
      </c>
      <c r="D122" s="29">
        <f t="shared" si="3"/>
        <v>40.426</v>
      </c>
      <c r="E122" s="44">
        <v>0</v>
      </c>
      <c r="F122" s="29">
        <v>0</v>
      </c>
      <c r="G122" s="29">
        <v>0</v>
      </c>
      <c r="H122" s="29">
        <v>0</v>
      </c>
      <c r="I122" s="29">
        <v>40.426</v>
      </c>
      <c r="J122" s="44">
        <v>0</v>
      </c>
      <c r="K122" s="438"/>
      <c r="L122" s="400"/>
      <c r="M122" s="9"/>
      <c r="N122" s="1"/>
    </row>
    <row r="123" spans="1:14" ht="72" customHeight="1">
      <c r="A123" s="53" t="s">
        <v>235</v>
      </c>
      <c r="B123" s="38" t="s">
        <v>257</v>
      </c>
      <c r="C123" s="10" t="s">
        <v>219</v>
      </c>
      <c r="D123" s="29">
        <f t="shared" si="3"/>
        <v>240.371</v>
      </c>
      <c r="E123" s="44">
        <v>0</v>
      </c>
      <c r="F123" s="29">
        <v>0</v>
      </c>
      <c r="G123" s="29">
        <v>0</v>
      </c>
      <c r="H123" s="29">
        <v>0</v>
      </c>
      <c r="I123" s="29">
        <v>240.371</v>
      </c>
      <c r="J123" s="44">
        <v>0</v>
      </c>
      <c r="K123" s="10" t="s">
        <v>172</v>
      </c>
      <c r="L123" s="400"/>
      <c r="M123" s="9"/>
      <c r="N123" s="1"/>
    </row>
    <row r="124" spans="1:14" ht="90.75" customHeight="1">
      <c r="A124" s="53" t="s">
        <v>236</v>
      </c>
      <c r="B124" s="38" t="s">
        <v>263</v>
      </c>
      <c r="C124" s="10" t="s">
        <v>219</v>
      </c>
      <c r="D124" s="29">
        <f t="shared" si="3"/>
        <v>458.403</v>
      </c>
      <c r="E124" s="44">
        <v>0</v>
      </c>
      <c r="F124" s="29">
        <v>0</v>
      </c>
      <c r="G124" s="29">
        <v>0</v>
      </c>
      <c r="H124" s="29">
        <v>0</v>
      </c>
      <c r="I124" s="29">
        <v>458.403</v>
      </c>
      <c r="J124" s="44">
        <v>0</v>
      </c>
      <c r="K124" s="38" t="s">
        <v>199</v>
      </c>
      <c r="L124" s="400"/>
      <c r="M124" s="9"/>
      <c r="N124" s="1"/>
    </row>
    <row r="125" spans="1:14" ht="59.25" customHeight="1">
      <c r="A125" s="42" t="s">
        <v>225</v>
      </c>
      <c r="B125" s="148" t="s">
        <v>448</v>
      </c>
      <c r="C125" s="21" t="s">
        <v>220</v>
      </c>
      <c r="D125" s="31">
        <f aca="true" t="shared" si="4" ref="D125:J125">D126+D129+D133</f>
        <v>3504.86018</v>
      </c>
      <c r="E125" s="31">
        <f t="shared" si="4"/>
        <v>0</v>
      </c>
      <c r="F125" s="31">
        <f t="shared" si="4"/>
        <v>0</v>
      </c>
      <c r="G125" s="31">
        <f t="shared" si="4"/>
        <v>0</v>
      </c>
      <c r="H125" s="31">
        <f t="shared" si="4"/>
        <v>0</v>
      </c>
      <c r="I125" s="31">
        <f t="shared" si="4"/>
        <v>3504.86018</v>
      </c>
      <c r="J125" s="31">
        <f t="shared" si="4"/>
        <v>0</v>
      </c>
      <c r="K125" s="400" t="s">
        <v>199</v>
      </c>
      <c r="L125" s="400"/>
      <c r="M125" s="9"/>
      <c r="N125" s="1"/>
    </row>
    <row r="126" spans="1:14" ht="66.75" customHeight="1">
      <c r="A126" s="53" t="s">
        <v>437</v>
      </c>
      <c r="B126" s="38" t="s">
        <v>324</v>
      </c>
      <c r="C126" s="38" t="s">
        <v>220</v>
      </c>
      <c r="D126" s="29">
        <f>D127+D128</f>
        <v>1934.478</v>
      </c>
      <c r="E126" s="29">
        <v>0</v>
      </c>
      <c r="F126" s="29">
        <v>0</v>
      </c>
      <c r="G126" s="29">
        <v>0</v>
      </c>
      <c r="H126" s="29">
        <v>0</v>
      </c>
      <c r="I126" s="29">
        <f>I127+I128</f>
        <v>1934.478</v>
      </c>
      <c r="J126" s="29">
        <v>0</v>
      </c>
      <c r="K126" s="400"/>
      <c r="L126" s="400"/>
      <c r="M126" s="9"/>
      <c r="N126" s="1"/>
    </row>
    <row r="127" spans="1:14" ht="68.25" customHeight="1">
      <c r="A127" s="53" t="s">
        <v>440</v>
      </c>
      <c r="B127" s="38" t="s">
        <v>317</v>
      </c>
      <c r="C127" s="38" t="s">
        <v>220</v>
      </c>
      <c r="D127" s="29">
        <f>I127</f>
        <v>551.694</v>
      </c>
      <c r="E127" s="44">
        <v>0</v>
      </c>
      <c r="F127" s="29">
        <v>0</v>
      </c>
      <c r="G127" s="29">
        <v>0</v>
      </c>
      <c r="H127" s="29">
        <v>0</v>
      </c>
      <c r="I127" s="29">
        <v>551.694</v>
      </c>
      <c r="J127" s="44">
        <v>0</v>
      </c>
      <c r="K127" s="400"/>
      <c r="L127" s="400"/>
      <c r="M127" s="9"/>
      <c r="N127" s="1"/>
    </row>
    <row r="128" spans="1:14" ht="80.25" customHeight="1">
      <c r="A128" s="53" t="s">
        <v>441</v>
      </c>
      <c r="B128" s="38" t="s">
        <v>315</v>
      </c>
      <c r="C128" s="38" t="s">
        <v>220</v>
      </c>
      <c r="D128" s="29">
        <f>I128</f>
        <v>1382.784</v>
      </c>
      <c r="E128" s="44">
        <v>0</v>
      </c>
      <c r="F128" s="29">
        <v>0</v>
      </c>
      <c r="G128" s="29">
        <v>0</v>
      </c>
      <c r="H128" s="29">
        <v>0</v>
      </c>
      <c r="I128" s="29">
        <v>1382.784</v>
      </c>
      <c r="J128" s="44">
        <v>0</v>
      </c>
      <c r="K128" s="400"/>
      <c r="L128" s="400"/>
      <c r="M128" s="9"/>
      <c r="N128" s="1"/>
    </row>
    <row r="129" spans="1:14" ht="66.75" customHeight="1">
      <c r="A129" s="53" t="s">
        <v>438</v>
      </c>
      <c r="B129" s="38" t="s">
        <v>342</v>
      </c>
      <c r="C129" s="38" t="s">
        <v>220</v>
      </c>
      <c r="D129" s="29">
        <f>D130+D131+D132</f>
        <v>1363.11418</v>
      </c>
      <c r="E129" s="44">
        <v>0</v>
      </c>
      <c r="F129" s="29">
        <v>0</v>
      </c>
      <c r="G129" s="29">
        <v>0</v>
      </c>
      <c r="H129" s="29">
        <v>0</v>
      </c>
      <c r="I129" s="29">
        <f>I130+I131+I132</f>
        <v>1363.11418</v>
      </c>
      <c r="J129" s="44">
        <v>0</v>
      </c>
      <c r="K129" s="400"/>
      <c r="L129" s="400"/>
      <c r="M129" s="9"/>
      <c r="N129" s="1"/>
    </row>
    <row r="130" spans="1:14" ht="76.5" customHeight="1">
      <c r="A130" s="53" t="s">
        <v>442</v>
      </c>
      <c r="B130" s="38" t="s">
        <v>343</v>
      </c>
      <c r="C130" s="38" t="s">
        <v>220</v>
      </c>
      <c r="D130" s="29">
        <f>I130</f>
        <v>346.90675</v>
      </c>
      <c r="E130" s="29">
        <v>0</v>
      </c>
      <c r="F130" s="29">
        <v>0</v>
      </c>
      <c r="G130" s="29">
        <v>0</v>
      </c>
      <c r="H130" s="29">
        <v>0</v>
      </c>
      <c r="I130" s="29">
        <v>346.90675</v>
      </c>
      <c r="J130" s="29">
        <v>0</v>
      </c>
      <c r="K130" s="400" t="s">
        <v>199</v>
      </c>
      <c r="L130" s="400" t="s">
        <v>196</v>
      </c>
      <c r="M130" s="9"/>
      <c r="N130" s="1"/>
    </row>
    <row r="131" spans="1:14" ht="88.5" customHeight="1">
      <c r="A131" s="53" t="s">
        <v>443</v>
      </c>
      <c r="B131" s="38" t="s">
        <v>344</v>
      </c>
      <c r="C131" s="38" t="s">
        <v>220</v>
      </c>
      <c r="D131" s="29">
        <f>I131</f>
        <v>760.78894</v>
      </c>
      <c r="E131" s="29">
        <v>0</v>
      </c>
      <c r="F131" s="29">
        <v>0</v>
      </c>
      <c r="G131" s="29">
        <v>0</v>
      </c>
      <c r="H131" s="29">
        <v>0</v>
      </c>
      <c r="I131" s="29">
        <v>760.78894</v>
      </c>
      <c r="J131" s="29">
        <v>0</v>
      </c>
      <c r="K131" s="400"/>
      <c r="L131" s="400"/>
      <c r="M131" s="9"/>
      <c r="N131" s="1"/>
    </row>
    <row r="132" spans="1:14" ht="85.5" customHeight="1">
      <c r="A132" s="53" t="s">
        <v>444</v>
      </c>
      <c r="B132" s="38" t="s">
        <v>345</v>
      </c>
      <c r="C132" s="38" t="s">
        <v>220</v>
      </c>
      <c r="D132" s="29">
        <f>I132</f>
        <v>255.41849</v>
      </c>
      <c r="E132" s="29">
        <v>0</v>
      </c>
      <c r="F132" s="29">
        <v>0</v>
      </c>
      <c r="G132" s="29">
        <v>0</v>
      </c>
      <c r="H132" s="29">
        <v>0</v>
      </c>
      <c r="I132" s="29">
        <v>255.41849</v>
      </c>
      <c r="J132" s="29">
        <v>0</v>
      </c>
      <c r="K132" s="400"/>
      <c r="L132" s="400"/>
      <c r="M132" s="9"/>
      <c r="N132" s="1"/>
    </row>
    <row r="133" spans="1:14" ht="86.25" customHeight="1">
      <c r="A133" s="53" t="s">
        <v>439</v>
      </c>
      <c r="B133" s="38" t="s">
        <v>349</v>
      </c>
      <c r="C133" s="38" t="s">
        <v>220</v>
      </c>
      <c r="D133" s="29">
        <f>I133</f>
        <v>207.268</v>
      </c>
      <c r="E133" s="29">
        <v>0</v>
      </c>
      <c r="F133" s="29">
        <v>0</v>
      </c>
      <c r="G133" s="29">
        <v>0</v>
      </c>
      <c r="H133" s="29">
        <v>0</v>
      </c>
      <c r="I133" s="29">
        <v>207.268</v>
      </c>
      <c r="J133" s="29">
        <v>0</v>
      </c>
      <c r="K133" s="400"/>
      <c r="L133" s="400"/>
      <c r="M133" s="9"/>
      <c r="N133" s="1"/>
    </row>
    <row r="134" spans="1:14" ht="75" customHeight="1">
      <c r="A134" s="42" t="s">
        <v>260</v>
      </c>
      <c r="B134" s="148" t="s">
        <v>492</v>
      </c>
      <c r="C134" s="21" t="s">
        <v>221</v>
      </c>
      <c r="D134" s="31">
        <f>D135+D139+D143+D144+D147</f>
        <v>3531.1666099999998</v>
      </c>
      <c r="E134" s="31">
        <f>E136+E137+E138+E140+E141+E142+E143</f>
        <v>0</v>
      </c>
      <c r="F134" s="31">
        <f>F136+F137+F138+F140+F141+F142+F143</f>
        <v>0</v>
      </c>
      <c r="G134" s="31">
        <f>G136+G137+G138+G140+G141+G142+G143</f>
        <v>0</v>
      </c>
      <c r="H134" s="31">
        <f>H136+H137+H138+H140+H141+H142+H143</f>
        <v>0</v>
      </c>
      <c r="I134" s="31">
        <f>I135+I139+I143+I144+I147</f>
        <v>3531.1666099999998</v>
      </c>
      <c r="J134" s="31">
        <f>J136+J137+J138+J140+J141+J142+J143</f>
        <v>0</v>
      </c>
      <c r="K134" s="400"/>
      <c r="L134" s="400"/>
      <c r="M134" s="9"/>
      <c r="N134" s="1"/>
    </row>
    <row r="135" spans="1:14" ht="142.5" customHeight="1">
      <c r="A135" s="53" t="s">
        <v>479</v>
      </c>
      <c r="B135" s="62" t="s">
        <v>480</v>
      </c>
      <c r="C135" s="10">
        <v>2019</v>
      </c>
      <c r="D135" s="29">
        <f aca="true" t="shared" si="5" ref="D135:J135">D136+D137+D138</f>
        <v>939.104</v>
      </c>
      <c r="E135" s="29">
        <f t="shared" si="5"/>
        <v>0</v>
      </c>
      <c r="F135" s="29">
        <f t="shared" si="5"/>
        <v>0</v>
      </c>
      <c r="G135" s="29">
        <f t="shared" si="5"/>
        <v>0</v>
      </c>
      <c r="H135" s="29">
        <f t="shared" si="5"/>
        <v>0</v>
      </c>
      <c r="I135" s="29">
        <f t="shared" si="5"/>
        <v>939.104</v>
      </c>
      <c r="J135" s="29">
        <f t="shared" si="5"/>
        <v>0</v>
      </c>
      <c r="K135" s="400"/>
      <c r="L135" s="400"/>
      <c r="M135" s="9"/>
      <c r="N135" s="1"/>
    </row>
    <row r="136" spans="1:14" ht="84" customHeight="1">
      <c r="A136" s="53" t="s">
        <v>481</v>
      </c>
      <c r="B136" s="59" t="s">
        <v>482</v>
      </c>
      <c r="C136" s="10" t="s">
        <v>221</v>
      </c>
      <c r="D136" s="29">
        <f>I136</f>
        <v>671.322</v>
      </c>
      <c r="E136" s="29">
        <v>0</v>
      </c>
      <c r="F136" s="29">
        <v>0</v>
      </c>
      <c r="G136" s="29">
        <v>0</v>
      </c>
      <c r="H136" s="29">
        <v>0</v>
      </c>
      <c r="I136" s="29">
        <v>671.322</v>
      </c>
      <c r="J136" s="29">
        <v>0</v>
      </c>
      <c r="K136" s="400"/>
      <c r="L136" s="400"/>
      <c r="M136" s="9"/>
      <c r="N136" s="1"/>
    </row>
    <row r="137" spans="1:14" ht="85.5" customHeight="1">
      <c r="A137" s="53" t="s">
        <v>483</v>
      </c>
      <c r="B137" s="59" t="s">
        <v>484</v>
      </c>
      <c r="C137" s="10" t="s">
        <v>221</v>
      </c>
      <c r="D137" s="29">
        <f>I137</f>
        <v>56.436</v>
      </c>
      <c r="E137" s="29">
        <v>0</v>
      </c>
      <c r="F137" s="29">
        <v>0</v>
      </c>
      <c r="G137" s="29">
        <v>0</v>
      </c>
      <c r="H137" s="29">
        <v>0</v>
      </c>
      <c r="I137" s="29">
        <v>56.436</v>
      </c>
      <c r="J137" s="29">
        <v>0</v>
      </c>
      <c r="K137" s="400" t="s">
        <v>199</v>
      </c>
      <c r="L137" s="400" t="s">
        <v>196</v>
      </c>
      <c r="M137" s="9"/>
      <c r="N137" s="1"/>
    </row>
    <row r="138" spans="1:14" ht="84" customHeight="1">
      <c r="A138" s="53" t="s">
        <v>485</v>
      </c>
      <c r="B138" s="59" t="s">
        <v>486</v>
      </c>
      <c r="C138" s="10" t="s">
        <v>221</v>
      </c>
      <c r="D138" s="29">
        <f>I138</f>
        <v>211.346</v>
      </c>
      <c r="E138" s="29">
        <v>0</v>
      </c>
      <c r="F138" s="29">
        <v>0</v>
      </c>
      <c r="G138" s="29">
        <v>0</v>
      </c>
      <c r="H138" s="29">
        <v>0</v>
      </c>
      <c r="I138" s="29">
        <v>211.346</v>
      </c>
      <c r="J138" s="29">
        <v>0</v>
      </c>
      <c r="K138" s="400"/>
      <c r="L138" s="400"/>
      <c r="M138" s="9"/>
      <c r="N138" s="1"/>
    </row>
    <row r="139" spans="1:14" ht="64.5" customHeight="1">
      <c r="A139" s="53" t="s">
        <v>499</v>
      </c>
      <c r="B139" s="59" t="s">
        <v>500</v>
      </c>
      <c r="C139" s="10" t="s">
        <v>221</v>
      </c>
      <c r="D139" s="29">
        <f>D140+D141+D142</f>
        <v>1002.862</v>
      </c>
      <c r="E139" s="29">
        <v>0</v>
      </c>
      <c r="F139" s="29">
        <v>0</v>
      </c>
      <c r="G139" s="29">
        <v>0</v>
      </c>
      <c r="H139" s="29">
        <v>0</v>
      </c>
      <c r="I139" s="29">
        <f>I140+I141+I142</f>
        <v>1002.862</v>
      </c>
      <c r="J139" s="29">
        <v>0</v>
      </c>
      <c r="K139" s="400"/>
      <c r="L139" s="400"/>
      <c r="M139" s="9"/>
      <c r="N139" s="1"/>
    </row>
    <row r="140" spans="1:14" ht="84.75" customHeight="1">
      <c r="A140" s="53" t="s">
        <v>501</v>
      </c>
      <c r="B140" s="59" t="s">
        <v>487</v>
      </c>
      <c r="C140" s="10" t="s">
        <v>221</v>
      </c>
      <c r="D140" s="29">
        <f aca="true" t="shared" si="6" ref="D140:D171">I140</f>
        <v>744.256</v>
      </c>
      <c r="E140" s="29">
        <v>0</v>
      </c>
      <c r="F140" s="29">
        <v>0</v>
      </c>
      <c r="G140" s="29">
        <v>0</v>
      </c>
      <c r="H140" s="29">
        <v>0</v>
      </c>
      <c r="I140" s="29">
        <v>744.256</v>
      </c>
      <c r="J140" s="29">
        <v>0</v>
      </c>
      <c r="K140" s="400"/>
      <c r="L140" s="400"/>
      <c r="M140" s="9"/>
      <c r="N140" s="1"/>
    </row>
    <row r="141" spans="1:14" ht="84" customHeight="1">
      <c r="A141" s="53" t="s">
        <v>502</v>
      </c>
      <c r="B141" s="59" t="s">
        <v>488</v>
      </c>
      <c r="C141" s="10" t="s">
        <v>221</v>
      </c>
      <c r="D141" s="29">
        <f t="shared" si="6"/>
        <v>176.376</v>
      </c>
      <c r="E141" s="29">
        <v>0</v>
      </c>
      <c r="F141" s="29">
        <v>0</v>
      </c>
      <c r="G141" s="29">
        <v>0</v>
      </c>
      <c r="H141" s="29">
        <v>0</v>
      </c>
      <c r="I141" s="29">
        <v>176.376</v>
      </c>
      <c r="J141" s="29">
        <v>0</v>
      </c>
      <c r="K141" s="400"/>
      <c r="L141" s="400"/>
      <c r="M141" s="9"/>
      <c r="N141" s="1"/>
    </row>
    <row r="142" spans="1:14" ht="75" customHeight="1">
      <c r="A142" s="53" t="s">
        <v>503</v>
      </c>
      <c r="B142" s="59" t="s">
        <v>489</v>
      </c>
      <c r="C142" s="10" t="s">
        <v>221</v>
      </c>
      <c r="D142" s="29">
        <f t="shared" si="6"/>
        <v>82.23</v>
      </c>
      <c r="E142" s="29">
        <v>0</v>
      </c>
      <c r="F142" s="29">
        <v>0</v>
      </c>
      <c r="G142" s="29">
        <v>0</v>
      </c>
      <c r="H142" s="29">
        <v>0</v>
      </c>
      <c r="I142" s="29">
        <v>82.23</v>
      </c>
      <c r="J142" s="29">
        <v>0</v>
      </c>
      <c r="K142" s="400"/>
      <c r="L142" s="400"/>
      <c r="M142" s="9"/>
      <c r="N142" s="1"/>
    </row>
    <row r="143" spans="1:14" ht="57" customHeight="1">
      <c r="A143" s="53" t="s">
        <v>504</v>
      </c>
      <c r="B143" s="59" t="s">
        <v>490</v>
      </c>
      <c r="C143" s="10" t="s">
        <v>221</v>
      </c>
      <c r="D143" s="29">
        <f t="shared" si="6"/>
        <v>441.45961</v>
      </c>
      <c r="E143" s="29">
        <v>0</v>
      </c>
      <c r="F143" s="29">
        <v>0</v>
      </c>
      <c r="G143" s="29">
        <v>0</v>
      </c>
      <c r="H143" s="29">
        <v>0</v>
      </c>
      <c r="I143" s="29">
        <v>441.45961</v>
      </c>
      <c r="J143" s="29">
        <v>0</v>
      </c>
      <c r="K143" s="400"/>
      <c r="L143" s="400"/>
      <c r="M143" s="9"/>
      <c r="N143" s="1"/>
    </row>
    <row r="144" spans="1:14" ht="81" customHeight="1">
      <c r="A144" s="53" t="s">
        <v>545</v>
      </c>
      <c r="B144" s="59" t="s">
        <v>546</v>
      </c>
      <c r="C144" s="10" t="s">
        <v>221</v>
      </c>
      <c r="D144" s="29">
        <f t="shared" si="6"/>
        <v>706.39</v>
      </c>
      <c r="E144" s="29">
        <v>0</v>
      </c>
      <c r="F144" s="29">
        <v>0</v>
      </c>
      <c r="G144" s="29">
        <v>0</v>
      </c>
      <c r="H144" s="29">
        <v>0</v>
      </c>
      <c r="I144" s="29">
        <f>I145+I146</f>
        <v>706.39</v>
      </c>
      <c r="J144" s="29">
        <v>0</v>
      </c>
      <c r="K144" s="400"/>
      <c r="L144" s="400"/>
      <c r="M144" s="9"/>
      <c r="N144" s="1"/>
    </row>
    <row r="145" spans="1:14" ht="74.25" customHeight="1">
      <c r="A145" s="53" t="s">
        <v>547</v>
      </c>
      <c r="B145" s="59" t="s">
        <v>548</v>
      </c>
      <c r="C145" s="10" t="s">
        <v>221</v>
      </c>
      <c r="D145" s="29">
        <f t="shared" si="6"/>
        <v>413.765</v>
      </c>
      <c r="E145" s="29">
        <v>0</v>
      </c>
      <c r="F145" s="29">
        <v>0</v>
      </c>
      <c r="G145" s="29">
        <v>0</v>
      </c>
      <c r="H145" s="29">
        <v>0</v>
      </c>
      <c r="I145" s="29">
        <v>413.765</v>
      </c>
      <c r="J145" s="29">
        <v>0</v>
      </c>
      <c r="K145" s="400"/>
      <c r="L145" s="400"/>
      <c r="M145" s="9"/>
      <c r="N145" s="1"/>
    </row>
    <row r="146" spans="1:14" ht="74.25" customHeight="1">
      <c r="A146" s="53" t="s">
        <v>549</v>
      </c>
      <c r="B146" s="59" t="s">
        <v>550</v>
      </c>
      <c r="C146" s="10" t="s">
        <v>221</v>
      </c>
      <c r="D146" s="29">
        <f t="shared" si="6"/>
        <v>292.625</v>
      </c>
      <c r="E146" s="29">
        <v>0</v>
      </c>
      <c r="F146" s="29">
        <v>0</v>
      </c>
      <c r="G146" s="29">
        <v>0</v>
      </c>
      <c r="H146" s="29">
        <v>0</v>
      </c>
      <c r="I146" s="29">
        <v>292.625</v>
      </c>
      <c r="J146" s="29">
        <v>0</v>
      </c>
      <c r="K146" s="400" t="s">
        <v>199</v>
      </c>
      <c r="L146" s="400" t="s">
        <v>196</v>
      </c>
      <c r="M146" s="9"/>
      <c r="N146" s="1"/>
    </row>
    <row r="147" spans="1:14" ht="64.5" customHeight="1">
      <c r="A147" s="53" t="s">
        <v>578</v>
      </c>
      <c r="B147" s="59" t="s">
        <v>500</v>
      </c>
      <c r="C147" s="10" t="s">
        <v>221</v>
      </c>
      <c r="D147" s="29">
        <f t="shared" si="6"/>
        <v>441.351</v>
      </c>
      <c r="E147" s="29">
        <v>0</v>
      </c>
      <c r="F147" s="29">
        <v>0</v>
      </c>
      <c r="G147" s="29">
        <v>0</v>
      </c>
      <c r="H147" s="29">
        <v>0</v>
      </c>
      <c r="I147" s="29">
        <f>I148+I149+I150</f>
        <v>441.351</v>
      </c>
      <c r="J147" s="29">
        <v>0</v>
      </c>
      <c r="K147" s="400"/>
      <c r="L147" s="400"/>
      <c r="M147" s="9"/>
      <c r="N147" s="1"/>
    </row>
    <row r="148" spans="1:14" ht="72" customHeight="1">
      <c r="A148" s="53" t="s">
        <v>579</v>
      </c>
      <c r="B148" s="59" t="s">
        <v>580</v>
      </c>
      <c r="C148" s="10" t="s">
        <v>221</v>
      </c>
      <c r="D148" s="29">
        <f t="shared" si="6"/>
        <v>101.57</v>
      </c>
      <c r="E148" s="29">
        <v>0</v>
      </c>
      <c r="F148" s="29">
        <v>0</v>
      </c>
      <c r="G148" s="29">
        <v>0</v>
      </c>
      <c r="H148" s="29">
        <v>0</v>
      </c>
      <c r="I148" s="29">
        <v>101.57</v>
      </c>
      <c r="J148" s="29">
        <v>0</v>
      </c>
      <c r="K148" s="400"/>
      <c r="L148" s="400"/>
      <c r="M148" s="9"/>
      <c r="N148" s="1"/>
    </row>
    <row r="149" spans="1:14" ht="69" customHeight="1">
      <c r="A149" s="53" t="s">
        <v>581</v>
      </c>
      <c r="B149" s="59" t="s">
        <v>582</v>
      </c>
      <c r="C149" s="10" t="s">
        <v>221</v>
      </c>
      <c r="D149" s="29">
        <f t="shared" si="6"/>
        <v>67.784</v>
      </c>
      <c r="E149" s="29">
        <v>0</v>
      </c>
      <c r="F149" s="29">
        <v>0</v>
      </c>
      <c r="G149" s="29">
        <v>0</v>
      </c>
      <c r="H149" s="29">
        <v>0</v>
      </c>
      <c r="I149" s="29">
        <v>67.784</v>
      </c>
      <c r="J149" s="29">
        <v>0</v>
      </c>
      <c r="K149" s="400"/>
      <c r="L149" s="400"/>
      <c r="M149" s="9"/>
      <c r="N149" s="1"/>
    </row>
    <row r="150" spans="1:14" ht="69" customHeight="1">
      <c r="A150" s="53" t="s">
        <v>583</v>
      </c>
      <c r="B150" s="59" t="s">
        <v>584</v>
      </c>
      <c r="C150" s="10" t="s">
        <v>221</v>
      </c>
      <c r="D150" s="29">
        <f t="shared" si="6"/>
        <v>271.997</v>
      </c>
      <c r="E150" s="29">
        <v>0</v>
      </c>
      <c r="F150" s="29">
        <v>0</v>
      </c>
      <c r="G150" s="29">
        <v>0</v>
      </c>
      <c r="H150" s="29">
        <v>0</v>
      </c>
      <c r="I150" s="29">
        <v>271.997</v>
      </c>
      <c r="J150" s="29">
        <v>0</v>
      </c>
      <c r="K150" s="400"/>
      <c r="L150" s="400"/>
      <c r="M150" s="9"/>
      <c r="N150" s="1"/>
    </row>
    <row r="151" spans="1:14" ht="63" customHeight="1">
      <c r="A151" s="42" t="s">
        <v>447</v>
      </c>
      <c r="B151" s="43" t="s">
        <v>448</v>
      </c>
      <c r="C151" s="43" t="s">
        <v>278</v>
      </c>
      <c r="D151" s="31">
        <f>I151</f>
        <v>3801.7819899999995</v>
      </c>
      <c r="E151" s="60">
        <v>0</v>
      </c>
      <c r="F151" s="31">
        <v>0</v>
      </c>
      <c r="G151" s="31">
        <v>0</v>
      </c>
      <c r="H151" s="31">
        <v>0</v>
      </c>
      <c r="I151" s="31">
        <f>I152+I163+I164+I165+I166+I167+I168+I172</f>
        <v>3801.7819899999995</v>
      </c>
      <c r="J151" s="60">
        <v>0</v>
      </c>
      <c r="K151" s="400"/>
      <c r="L151" s="400"/>
      <c r="M151" s="9"/>
      <c r="N151" s="1"/>
    </row>
    <row r="152" spans="1:14" ht="63" customHeight="1">
      <c r="A152" s="42" t="s">
        <v>671</v>
      </c>
      <c r="B152" s="59" t="s">
        <v>516</v>
      </c>
      <c r="C152" s="21" t="s">
        <v>278</v>
      </c>
      <c r="D152" s="31">
        <f>D153+D154+D155+D156+D157+D158+D159+D160+D161+D162</f>
        <v>1788.5609199999997</v>
      </c>
      <c r="E152" s="31">
        <f>E154+E155+E156+E163+E158+E159+E160</f>
        <v>0</v>
      </c>
      <c r="F152" s="31">
        <f>F154+F155+F156+F163+F158+F159+F160</f>
        <v>0</v>
      </c>
      <c r="G152" s="31">
        <f>G154+G155+G156+G163+G158+G159+G160</f>
        <v>0</v>
      </c>
      <c r="H152" s="31">
        <f>H154+H155+H156+H163+H158+H159+H160</f>
        <v>0</v>
      </c>
      <c r="I152" s="31">
        <f>I153+I154+I155+I156+I157+I158+I159+I160+I161+I162</f>
        <v>1788.5609199999997</v>
      </c>
      <c r="J152" s="31">
        <f>J154+J155+J156+J163+J158+J159+J160</f>
        <v>0</v>
      </c>
      <c r="K152" s="400"/>
      <c r="L152" s="400"/>
      <c r="M152" s="9"/>
      <c r="N152" s="1"/>
    </row>
    <row r="153" spans="1:14" ht="87" customHeight="1">
      <c r="A153" s="53" t="s">
        <v>505</v>
      </c>
      <c r="B153" s="38" t="s">
        <v>136</v>
      </c>
      <c r="C153" s="38" t="s">
        <v>278</v>
      </c>
      <c r="D153" s="29">
        <f t="shared" si="6"/>
        <v>483.56232</v>
      </c>
      <c r="E153" s="44">
        <v>0</v>
      </c>
      <c r="F153" s="29">
        <v>0</v>
      </c>
      <c r="G153" s="29">
        <v>0</v>
      </c>
      <c r="H153" s="29">
        <v>0</v>
      </c>
      <c r="I153" s="29">
        <v>483.56232</v>
      </c>
      <c r="J153" s="44">
        <v>0</v>
      </c>
      <c r="K153" s="400"/>
      <c r="L153" s="400"/>
      <c r="M153" s="9"/>
      <c r="N153" s="1"/>
    </row>
    <row r="154" spans="1:14" ht="96" customHeight="1">
      <c r="A154" s="53" t="s">
        <v>506</v>
      </c>
      <c r="B154" s="59" t="s">
        <v>159</v>
      </c>
      <c r="C154" s="38" t="s">
        <v>278</v>
      </c>
      <c r="D154" s="29">
        <f t="shared" si="6"/>
        <v>309.15988</v>
      </c>
      <c r="E154" s="44">
        <v>0</v>
      </c>
      <c r="F154" s="29">
        <v>0</v>
      </c>
      <c r="G154" s="29">
        <v>0</v>
      </c>
      <c r="H154" s="29">
        <v>0</v>
      </c>
      <c r="I154" s="29">
        <v>309.15988</v>
      </c>
      <c r="J154" s="44">
        <v>0</v>
      </c>
      <c r="K154" s="400"/>
      <c r="L154" s="400"/>
      <c r="M154" s="9"/>
      <c r="N154" s="1"/>
    </row>
    <row r="155" spans="1:14" ht="77.25" customHeight="1">
      <c r="A155" s="53" t="s">
        <v>507</v>
      </c>
      <c r="B155" s="59" t="s">
        <v>160</v>
      </c>
      <c r="C155" s="38" t="s">
        <v>278</v>
      </c>
      <c r="D155" s="29">
        <f t="shared" si="6"/>
        <v>68.49599</v>
      </c>
      <c r="E155" s="44">
        <v>0</v>
      </c>
      <c r="F155" s="29">
        <v>0</v>
      </c>
      <c r="G155" s="29">
        <v>0</v>
      </c>
      <c r="H155" s="29">
        <v>0</v>
      </c>
      <c r="I155" s="29">
        <v>68.49599</v>
      </c>
      <c r="J155" s="44">
        <v>0</v>
      </c>
      <c r="K155" s="400" t="s">
        <v>199</v>
      </c>
      <c r="L155" s="400" t="s">
        <v>196</v>
      </c>
      <c r="M155" s="9"/>
      <c r="N155" s="1"/>
    </row>
    <row r="156" spans="1:14" ht="82.5" customHeight="1">
      <c r="A156" s="53" t="s">
        <v>508</v>
      </c>
      <c r="B156" s="59" t="s">
        <v>531</v>
      </c>
      <c r="C156" s="38" t="s">
        <v>278</v>
      </c>
      <c r="D156" s="29">
        <f>I156</f>
        <v>46.5974</v>
      </c>
      <c r="E156" s="44">
        <v>0</v>
      </c>
      <c r="F156" s="29">
        <v>0</v>
      </c>
      <c r="G156" s="29">
        <v>0</v>
      </c>
      <c r="H156" s="29">
        <v>0</v>
      </c>
      <c r="I156" s="29">
        <v>46.5974</v>
      </c>
      <c r="J156" s="44">
        <v>0</v>
      </c>
      <c r="K156" s="400"/>
      <c r="L156" s="400"/>
      <c r="M156" s="9"/>
      <c r="N156" s="1"/>
    </row>
    <row r="157" spans="1:14" ht="87" customHeight="1">
      <c r="A157" s="53" t="s">
        <v>509</v>
      </c>
      <c r="B157" s="59" t="s">
        <v>530</v>
      </c>
      <c r="C157" s="38" t="s">
        <v>278</v>
      </c>
      <c r="D157" s="29">
        <f>I157</f>
        <v>129.27048</v>
      </c>
      <c r="E157" s="44">
        <v>0</v>
      </c>
      <c r="F157" s="29">
        <v>0</v>
      </c>
      <c r="G157" s="29">
        <v>0</v>
      </c>
      <c r="H157" s="29">
        <v>0</v>
      </c>
      <c r="I157" s="29">
        <v>129.27048</v>
      </c>
      <c r="J157" s="44">
        <v>0</v>
      </c>
      <c r="K157" s="400"/>
      <c r="L157" s="400"/>
      <c r="M157" s="9"/>
      <c r="N157" s="1"/>
    </row>
    <row r="158" spans="1:14" ht="84" customHeight="1">
      <c r="A158" s="53" t="s">
        <v>510</v>
      </c>
      <c r="B158" s="38" t="s">
        <v>515</v>
      </c>
      <c r="C158" s="38" t="s">
        <v>278</v>
      </c>
      <c r="D158" s="29">
        <f t="shared" si="6"/>
        <v>66.01265</v>
      </c>
      <c r="E158" s="44">
        <v>0</v>
      </c>
      <c r="F158" s="29">
        <v>0</v>
      </c>
      <c r="G158" s="29">
        <v>0</v>
      </c>
      <c r="H158" s="29">
        <v>0</v>
      </c>
      <c r="I158" s="29">
        <v>66.01265</v>
      </c>
      <c r="J158" s="44">
        <v>0</v>
      </c>
      <c r="K158" s="400"/>
      <c r="L158" s="400"/>
      <c r="M158" s="9"/>
      <c r="N158" s="1"/>
    </row>
    <row r="159" spans="1:14" ht="77.25" customHeight="1">
      <c r="A159" s="53" t="s">
        <v>511</v>
      </c>
      <c r="B159" s="38" t="s">
        <v>532</v>
      </c>
      <c r="C159" s="38" t="s">
        <v>278</v>
      </c>
      <c r="D159" s="29">
        <f t="shared" si="6"/>
        <v>101.88178</v>
      </c>
      <c r="E159" s="44">
        <v>0</v>
      </c>
      <c r="F159" s="29">
        <v>0</v>
      </c>
      <c r="G159" s="29">
        <v>0</v>
      </c>
      <c r="H159" s="29">
        <v>0</v>
      </c>
      <c r="I159" s="29">
        <v>101.88178</v>
      </c>
      <c r="J159" s="44">
        <v>0</v>
      </c>
      <c r="K159" s="400"/>
      <c r="L159" s="400"/>
      <c r="M159" s="9"/>
      <c r="N159" s="1"/>
    </row>
    <row r="160" spans="1:14" ht="87.75" customHeight="1">
      <c r="A160" s="53" t="s">
        <v>512</v>
      </c>
      <c r="B160" s="38" t="s">
        <v>533</v>
      </c>
      <c r="C160" s="38" t="s">
        <v>278</v>
      </c>
      <c r="D160" s="29">
        <f t="shared" si="6"/>
        <v>488.59315</v>
      </c>
      <c r="E160" s="44">
        <v>0</v>
      </c>
      <c r="F160" s="29">
        <v>0</v>
      </c>
      <c r="G160" s="29">
        <v>0</v>
      </c>
      <c r="H160" s="29">
        <v>0</v>
      </c>
      <c r="I160" s="29">
        <v>488.59315</v>
      </c>
      <c r="J160" s="44">
        <v>0</v>
      </c>
      <c r="K160" s="400"/>
      <c r="L160" s="400"/>
      <c r="M160" s="9"/>
      <c r="N160" s="1"/>
    </row>
    <row r="161" spans="1:14" ht="72" customHeight="1">
      <c r="A161" s="53" t="s">
        <v>513</v>
      </c>
      <c r="B161" s="38" t="s">
        <v>517</v>
      </c>
      <c r="C161" s="38" t="s">
        <v>278</v>
      </c>
      <c r="D161" s="29">
        <f t="shared" si="6"/>
        <v>77.09535</v>
      </c>
      <c r="E161" s="44">
        <v>0</v>
      </c>
      <c r="F161" s="29">
        <v>0</v>
      </c>
      <c r="G161" s="29">
        <v>0</v>
      </c>
      <c r="H161" s="29">
        <v>0</v>
      </c>
      <c r="I161" s="29">
        <v>77.09535</v>
      </c>
      <c r="J161" s="44">
        <v>0</v>
      </c>
      <c r="K161" s="400"/>
      <c r="L161" s="400"/>
      <c r="M161" s="9"/>
      <c r="N161" s="1"/>
    </row>
    <row r="162" spans="1:14" ht="72" customHeight="1">
      <c r="A162" s="53" t="s">
        <v>514</v>
      </c>
      <c r="B162" s="38" t="s">
        <v>518</v>
      </c>
      <c r="C162" s="38" t="s">
        <v>278</v>
      </c>
      <c r="D162" s="29">
        <f t="shared" si="6"/>
        <v>17.89192</v>
      </c>
      <c r="E162" s="44">
        <v>0</v>
      </c>
      <c r="F162" s="29">
        <v>0</v>
      </c>
      <c r="G162" s="29">
        <v>0</v>
      </c>
      <c r="H162" s="29">
        <v>0</v>
      </c>
      <c r="I162" s="29">
        <v>17.89192</v>
      </c>
      <c r="J162" s="44">
        <v>0</v>
      </c>
      <c r="K162" s="400"/>
      <c r="L162" s="400"/>
      <c r="M162" s="9"/>
      <c r="N162" s="1"/>
    </row>
    <row r="163" spans="1:14" ht="108.75" customHeight="1">
      <c r="A163" s="53" t="s">
        <v>672</v>
      </c>
      <c r="B163" s="38" t="s">
        <v>112</v>
      </c>
      <c r="C163" s="38" t="s">
        <v>278</v>
      </c>
      <c r="D163" s="29">
        <f t="shared" si="6"/>
        <v>0</v>
      </c>
      <c r="E163" s="44">
        <v>0</v>
      </c>
      <c r="F163" s="29">
        <v>0</v>
      </c>
      <c r="G163" s="29">
        <v>0</v>
      </c>
      <c r="H163" s="29">
        <v>0</v>
      </c>
      <c r="I163" s="29">
        <v>0</v>
      </c>
      <c r="J163" s="44">
        <v>0</v>
      </c>
      <c r="K163" s="400" t="s">
        <v>199</v>
      </c>
      <c r="L163" s="400" t="s">
        <v>196</v>
      </c>
      <c r="M163" s="9"/>
      <c r="N163" s="1"/>
    </row>
    <row r="164" spans="1:14" ht="92.25" customHeight="1">
      <c r="A164" s="53" t="s">
        <v>673</v>
      </c>
      <c r="B164" s="38" t="s">
        <v>161</v>
      </c>
      <c r="C164" s="38" t="s">
        <v>278</v>
      </c>
      <c r="D164" s="29">
        <f t="shared" si="6"/>
        <v>0</v>
      </c>
      <c r="E164" s="44">
        <v>0</v>
      </c>
      <c r="F164" s="29">
        <v>0</v>
      </c>
      <c r="G164" s="29">
        <v>0</v>
      </c>
      <c r="H164" s="29">
        <v>0</v>
      </c>
      <c r="I164" s="29">
        <v>0</v>
      </c>
      <c r="J164" s="44">
        <v>0</v>
      </c>
      <c r="K164" s="400"/>
      <c r="L164" s="400"/>
      <c r="M164" s="9"/>
      <c r="N164" s="1"/>
    </row>
    <row r="165" spans="1:14" ht="95.25" customHeight="1">
      <c r="A165" s="53" t="s">
        <v>674</v>
      </c>
      <c r="B165" s="38" t="s">
        <v>162</v>
      </c>
      <c r="C165" s="38" t="s">
        <v>278</v>
      </c>
      <c r="D165" s="29">
        <f t="shared" si="6"/>
        <v>0</v>
      </c>
      <c r="E165" s="44">
        <v>0</v>
      </c>
      <c r="F165" s="29">
        <v>0</v>
      </c>
      <c r="G165" s="29">
        <v>0</v>
      </c>
      <c r="H165" s="29">
        <v>0</v>
      </c>
      <c r="I165" s="29">
        <v>0</v>
      </c>
      <c r="J165" s="44">
        <v>0</v>
      </c>
      <c r="K165" s="400"/>
      <c r="L165" s="400"/>
      <c r="M165" s="9"/>
      <c r="N165" s="1"/>
    </row>
    <row r="166" spans="1:14" ht="95.25" customHeight="1">
      <c r="A166" s="53" t="s">
        <v>340</v>
      </c>
      <c r="B166" s="38" t="s">
        <v>551</v>
      </c>
      <c r="C166" s="38" t="s">
        <v>278</v>
      </c>
      <c r="D166" s="29">
        <f t="shared" si="6"/>
        <v>1484.49507</v>
      </c>
      <c r="E166" s="29">
        <v>0</v>
      </c>
      <c r="F166" s="29">
        <v>0</v>
      </c>
      <c r="G166" s="29">
        <v>0</v>
      </c>
      <c r="H166" s="29">
        <v>0</v>
      </c>
      <c r="I166" s="29">
        <v>1484.49507</v>
      </c>
      <c r="J166" s="29">
        <v>0</v>
      </c>
      <c r="K166" s="400"/>
      <c r="L166" s="400"/>
      <c r="M166" s="9"/>
      <c r="N166" s="1"/>
    </row>
    <row r="167" spans="1:14" ht="141.75" customHeight="1">
      <c r="A167" s="53" t="s">
        <v>552</v>
      </c>
      <c r="B167" s="38" t="s">
        <v>716</v>
      </c>
      <c r="C167" s="38" t="s">
        <v>278</v>
      </c>
      <c r="D167" s="29">
        <f t="shared" si="6"/>
        <v>150.856</v>
      </c>
      <c r="E167" s="29">
        <v>0</v>
      </c>
      <c r="F167" s="29">
        <v>0</v>
      </c>
      <c r="G167" s="29">
        <v>0</v>
      </c>
      <c r="H167" s="29">
        <v>0</v>
      </c>
      <c r="I167" s="29">
        <v>150.856</v>
      </c>
      <c r="J167" s="29">
        <v>0</v>
      </c>
      <c r="K167" s="400"/>
      <c r="L167" s="400"/>
      <c r="M167" s="9"/>
      <c r="N167" s="1"/>
    </row>
    <row r="168" spans="1:14" ht="83.25" customHeight="1">
      <c r="A168" s="53" t="s">
        <v>553</v>
      </c>
      <c r="B168" s="38" t="s">
        <v>717</v>
      </c>
      <c r="C168" s="38" t="s">
        <v>278</v>
      </c>
      <c r="D168" s="29">
        <f>D169+D170+D171</f>
        <v>274.389</v>
      </c>
      <c r="E168" s="29">
        <v>0</v>
      </c>
      <c r="F168" s="29">
        <v>0</v>
      </c>
      <c r="G168" s="29">
        <v>0</v>
      </c>
      <c r="H168" s="29">
        <v>0</v>
      </c>
      <c r="I168" s="29">
        <f>I169+I170+I171</f>
        <v>274.389</v>
      </c>
      <c r="J168" s="29">
        <v>0</v>
      </c>
      <c r="K168" s="400"/>
      <c r="L168" s="400"/>
      <c r="M168" s="9"/>
      <c r="N168" s="1"/>
    </row>
    <row r="169" spans="1:14" ht="84.75" customHeight="1">
      <c r="A169" s="53" t="s">
        <v>718</v>
      </c>
      <c r="B169" s="38" t="s">
        <v>719</v>
      </c>
      <c r="C169" s="38" t="s">
        <v>278</v>
      </c>
      <c r="D169" s="29">
        <f t="shared" si="6"/>
        <v>30.938</v>
      </c>
      <c r="E169" s="29">
        <v>0</v>
      </c>
      <c r="F169" s="29">
        <v>0</v>
      </c>
      <c r="G169" s="29">
        <v>0</v>
      </c>
      <c r="H169" s="29">
        <v>0</v>
      </c>
      <c r="I169" s="29">
        <v>30.938</v>
      </c>
      <c r="J169" s="29">
        <v>0</v>
      </c>
      <c r="K169" s="400"/>
      <c r="L169" s="400"/>
      <c r="M169" s="9"/>
      <c r="N169" s="1"/>
    </row>
    <row r="170" spans="1:14" ht="76.5" customHeight="1">
      <c r="A170" s="53" t="s">
        <v>720</v>
      </c>
      <c r="B170" s="38" t="s">
        <v>0</v>
      </c>
      <c r="C170" s="38" t="s">
        <v>278</v>
      </c>
      <c r="D170" s="29">
        <f t="shared" si="6"/>
        <v>189.309</v>
      </c>
      <c r="E170" s="29">
        <v>0</v>
      </c>
      <c r="F170" s="29">
        <v>0</v>
      </c>
      <c r="G170" s="29">
        <v>0</v>
      </c>
      <c r="H170" s="29">
        <v>0</v>
      </c>
      <c r="I170" s="29">
        <v>189.309</v>
      </c>
      <c r="J170" s="29">
        <v>0</v>
      </c>
      <c r="K170" s="400" t="s">
        <v>171</v>
      </c>
      <c r="L170" s="400" t="s">
        <v>196</v>
      </c>
      <c r="M170" s="9"/>
      <c r="N170" s="1"/>
    </row>
    <row r="171" spans="1:14" ht="87.75" customHeight="1">
      <c r="A171" s="53" t="s">
        <v>1</v>
      </c>
      <c r="B171" s="38" t="s">
        <v>2</v>
      </c>
      <c r="C171" s="38" t="s">
        <v>278</v>
      </c>
      <c r="D171" s="29">
        <f t="shared" si="6"/>
        <v>54.142</v>
      </c>
      <c r="E171" s="29">
        <v>0</v>
      </c>
      <c r="F171" s="29">
        <v>0</v>
      </c>
      <c r="G171" s="29">
        <v>0</v>
      </c>
      <c r="H171" s="29">
        <v>0</v>
      </c>
      <c r="I171" s="29">
        <v>54.142</v>
      </c>
      <c r="J171" s="29">
        <v>0</v>
      </c>
      <c r="K171" s="400"/>
      <c r="L171" s="400"/>
      <c r="M171" s="9"/>
      <c r="N171" s="1"/>
    </row>
    <row r="172" spans="1:14" ht="105" customHeight="1">
      <c r="A172" s="53" t="s">
        <v>3</v>
      </c>
      <c r="B172" s="38" t="s">
        <v>4</v>
      </c>
      <c r="C172" s="38" t="s">
        <v>278</v>
      </c>
      <c r="D172" s="29">
        <f>I172</f>
        <v>103.481</v>
      </c>
      <c r="E172" s="29">
        <v>0</v>
      </c>
      <c r="F172" s="29">
        <v>0</v>
      </c>
      <c r="G172" s="29">
        <v>0</v>
      </c>
      <c r="H172" s="29">
        <v>0</v>
      </c>
      <c r="I172" s="29">
        <v>103.481</v>
      </c>
      <c r="J172" s="29">
        <v>0</v>
      </c>
      <c r="K172" s="400"/>
      <c r="L172" s="400"/>
      <c r="M172" s="9"/>
      <c r="N172" s="1"/>
    </row>
    <row r="173" spans="1:14" ht="59.25" customHeight="1">
      <c r="A173" s="42" t="s">
        <v>491</v>
      </c>
      <c r="B173" s="43" t="s">
        <v>527</v>
      </c>
      <c r="C173" s="43" t="s">
        <v>307</v>
      </c>
      <c r="D173" s="31">
        <f>D174+D175+D176+D177+D178+D179</f>
        <v>3300.812</v>
      </c>
      <c r="E173" s="60">
        <v>0</v>
      </c>
      <c r="F173" s="31">
        <v>0</v>
      </c>
      <c r="G173" s="31">
        <v>0</v>
      </c>
      <c r="H173" s="31">
        <v>0</v>
      </c>
      <c r="I173" s="31">
        <f>I174+I175+I176+I177+I178+I179</f>
        <v>3300.812</v>
      </c>
      <c r="J173" s="60">
        <v>0</v>
      </c>
      <c r="K173" s="400"/>
      <c r="L173" s="400"/>
      <c r="M173" s="9"/>
      <c r="N173" s="1"/>
    </row>
    <row r="174" spans="1:14" ht="87" customHeight="1">
      <c r="A174" s="53" t="s">
        <v>537</v>
      </c>
      <c r="B174" s="38" t="s">
        <v>377</v>
      </c>
      <c r="C174" s="38" t="s">
        <v>307</v>
      </c>
      <c r="D174" s="29">
        <f aca="true" t="shared" si="7" ref="D174:D187">I174</f>
        <v>296.398</v>
      </c>
      <c r="E174" s="44">
        <v>0</v>
      </c>
      <c r="F174" s="29">
        <v>0</v>
      </c>
      <c r="G174" s="29">
        <v>0</v>
      </c>
      <c r="H174" s="29">
        <v>0</v>
      </c>
      <c r="I174" s="29">
        <v>296.398</v>
      </c>
      <c r="J174" s="44">
        <v>0</v>
      </c>
      <c r="K174" s="400"/>
      <c r="L174" s="400"/>
      <c r="M174" s="9"/>
      <c r="N174" s="1"/>
    </row>
    <row r="175" spans="1:14" ht="70.5" customHeight="1">
      <c r="A175" s="53" t="s">
        <v>538</v>
      </c>
      <c r="B175" s="59" t="s">
        <v>381</v>
      </c>
      <c r="C175" s="38" t="s">
        <v>307</v>
      </c>
      <c r="D175" s="29">
        <f t="shared" si="7"/>
        <v>394.403</v>
      </c>
      <c r="E175" s="44">
        <v>0</v>
      </c>
      <c r="F175" s="29">
        <v>0</v>
      </c>
      <c r="G175" s="29">
        <v>0</v>
      </c>
      <c r="H175" s="29">
        <v>0</v>
      </c>
      <c r="I175" s="29">
        <v>394.403</v>
      </c>
      <c r="J175" s="44">
        <v>0</v>
      </c>
      <c r="K175" s="400"/>
      <c r="L175" s="400"/>
      <c r="M175" s="9"/>
      <c r="N175" s="1"/>
    </row>
    <row r="176" spans="1:14" ht="86.25" customHeight="1">
      <c r="A176" s="53" t="s">
        <v>539</v>
      </c>
      <c r="B176" s="38" t="s">
        <v>382</v>
      </c>
      <c r="C176" s="38" t="s">
        <v>307</v>
      </c>
      <c r="D176" s="29">
        <f t="shared" si="7"/>
        <v>35.855</v>
      </c>
      <c r="E176" s="44">
        <v>0</v>
      </c>
      <c r="F176" s="29">
        <v>0</v>
      </c>
      <c r="G176" s="29">
        <v>0</v>
      </c>
      <c r="H176" s="29">
        <v>0</v>
      </c>
      <c r="I176" s="29">
        <v>35.855</v>
      </c>
      <c r="J176" s="44">
        <v>0</v>
      </c>
      <c r="K176" s="400"/>
      <c r="L176" s="400"/>
      <c r="M176" s="9"/>
      <c r="N176" s="1"/>
    </row>
    <row r="177" spans="1:14" ht="71.25" customHeight="1">
      <c r="A177" s="53" t="s">
        <v>540</v>
      </c>
      <c r="B177" s="38" t="s">
        <v>528</v>
      </c>
      <c r="C177" s="38" t="s">
        <v>307</v>
      </c>
      <c r="D177" s="29">
        <f t="shared" si="7"/>
        <v>194.179</v>
      </c>
      <c r="E177" s="44">
        <v>0</v>
      </c>
      <c r="F177" s="29">
        <v>0</v>
      </c>
      <c r="G177" s="29">
        <v>0</v>
      </c>
      <c r="H177" s="29">
        <v>0</v>
      </c>
      <c r="I177" s="29">
        <v>194.179</v>
      </c>
      <c r="J177" s="44">
        <v>0</v>
      </c>
      <c r="K177" s="400"/>
      <c r="L177" s="400"/>
      <c r="M177" s="9"/>
      <c r="N177" s="1"/>
    </row>
    <row r="178" spans="1:14" ht="90" customHeight="1">
      <c r="A178" s="51" t="s">
        <v>541</v>
      </c>
      <c r="B178" s="38" t="s">
        <v>383</v>
      </c>
      <c r="C178" s="38" t="s">
        <v>307</v>
      </c>
      <c r="D178" s="29">
        <f>I178</f>
        <v>284.307</v>
      </c>
      <c r="E178" s="29">
        <v>0</v>
      </c>
      <c r="F178" s="29">
        <v>0</v>
      </c>
      <c r="G178" s="29">
        <v>0</v>
      </c>
      <c r="H178" s="29">
        <v>0</v>
      </c>
      <c r="I178" s="29">
        <v>284.307</v>
      </c>
      <c r="J178" s="29">
        <v>0</v>
      </c>
      <c r="K178" s="400" t="s">
        <v>171</v>
      </c>
      <c r="L178" s="400" t="s">
        <v>196</v>
      </c>
      <c r="M178" s="9"/>
      <c r="N178" s="1"/>
    </row>
    <row r="179" spans="1:14" ht="120.75" customHeight="1">
      <c r="A179" s="53" t="s">
        <v>332</v>
      </c>
      <c r="B179" s="38" t="s">
        <v>291</v>
      </c>
      <c r="C179" s="38" t="s">
        <v>307</v>
      </c>
      <c r="D179" s="29">
        <f>I179</f>
        <v>2095.67</v>
      </c>
      <c r="E179" s="44">
        <v>0</v>
      </c>
      <c r="F179" s="29">
        <v>0</v>
      </c>
      <c r="G179" s="29">
        <v>0</v>
      </c>
      <c r="H179" s="29">
        <v>0</v>
      </c>
      <c r="I179" s="29">
        <v>2095.67</v>
      </c>
      <c r="J179" s="44">
        <v>0</v>
      </c>
      <c r="K179" s="400"/>
      <c r="L179" s="400"/>
      <c r="M179" s="9"/>
      <c r="N179" s="1"/>
    </row>
    <row r="180" spans="1:14" ht="56.25" customHeight="1">
      <c r="A180" s="42" t="s">
        <v>675</v>
      </c>
      <c r="B180" s="43" t="s">
        <v>448</v>
      </c>
      <c r="C180" s="43" t="s">
        <v>308</v>
      </c>
      <c r="D180" s="31">
        <f t="shared" si="7"/>
        <v>1812.787</v>
      </c>
      <c r="E180" s="60">
        <v>0</v>
      </c>
      <c r="F180" s="31">
        <v>0</v>
      </c>
      <c r="G180" s="31">
        <v>0</v>
      </c>
      <c r="H180" s="31">
        <v>0</v>
      </c>
      <c r="I180" s="31">
        <f>I181+I182+I183</f>
        <v>1812.787</v>
      </c>
      <c r="J180" s="60">
        <v>0</v>
      </c>
      <c r="K180" s="400"/>
      <c r="L180" s="400"/>
      <c r="M180" s="9"/>
      <c r="N180" s="1"/>
    </row>
    <row r="181" spans="1:14" ht="39.75" customHeight="1">
      <c r="A181" s="53" t="s">
        <v>665</v>
      </c>
      <c r="B181" s="55" t="s">
        <v>601</v>
      </c>
      <c r="C181" s="38" t="s">
        <v>308</v>
      </c>
      <c r="D181" s="29">
        <f t="shared" si="7"/>
        <v>538.805</v>
      </c>
      <c r="E181" s="44">
        <v>0</v>
      </c>
      <c r="F181" s="29">
        <v>0</v>
      </c>
      <c r="G181" s="29">
        <v>0</v>
      </c>
      <c r="H181" s="29">
        <v>0</v>
      </c>
      <c r="I181" s="29">
        <v>538.805</v>
      </c>
      <c r="J181" s="44">
        <v>0</v>
      </c>
      <c r="K181" s="400"/>
      <c r="L181" s="400"/>
      <c r="M181" s="9"/>
      <c r="N181" s="1"/>
    </row>
    <row r="182" spans="1:14" ht="45" customHeight="1">
      <c r="A182" s="53" t="s">
        <v>666</v>
      </c>
      <c r="B182" s="55" t="s">
        <v>602</v>
      </c>
      <c r="C182" s="38" t="s">
        <v>308</v>
      </c>
      <c r="D182" s="29">
        <f t="shared" si="7"/>
        <v>206.56</v>
      </c>
      <c r="E182" s="44">
        <v>0</v>
      </c>
      <c r="F182" s="29">
        <v>0</v>
      </c>
      <c r="G182" s="29">
        <v>0</v>
      </c>
      <c r="H182" s="29">
        <v>0</v>
      </c>
      <c r="I182" s="29">
        <v>206.56</v>
      </c>
      <c r="J182" s="44">
        <v>0</v>
      </c>
      <c r="K182" s="400"/>
      <c r="L182" s="400"/>
      <c r="M182" s="9"/>
      <c r="N182" s="1"/>
    </row>
    <row r="183" spans="1:14" ht="87.75" customHeight="1">
      <c r="A183" s="53" t="s">
        <v>667</v>
      </c>
      <c r="B183" s="55" t="s">
        <v>642</v>
      </c>
      <c r="C183" s="38" t="s">
        <v>308</v>
      </c>
      <c r="D183" s="29">
        <f t="shared" si="7"/>
        <v>1067.422</v>
      </c>
      <c r="E183" s="44">
        <v>0</v>
      </c>
      <c r="F183" s="29">
        <v>0</v>
      </c>
      <c r="G183" s="29">
        <v>0</v>
      </c>
      <c r="H183" s="29">
        <v>0</v>
      </c>
      <c r="I183" s="29">
        <f>859.142+208.28</f>
        <v>1067.422</v>
      </c>
      <c r="J183" s="44">
        <v>0</v>
      </c>
      <c r="K183" s="400"/>
      <c r="L183" s="400"/>
      <c r="M183" s="9"/>
      <c r="N183" s="1"/>
    </row>
    <row r="184" spans="1:14" ht="66" customHeight="1">
      <c r="A184" s="159" t="s">
        <v>534</v>
      </c>
      <c r="B184" s="154" t="s">
        <v>527</v>
      </c>
      <c r="C184" s="154" t="s">
        <v>684</v>
      </c>
      <c r="D184" s="160">
        <f>I184</f>
        <v>1585.641</v>
      </c>
      <c r="E184" s="161">
        <v>0</v>
      </c>
      <c r="F184" s="160">
        <v>0</v>
      </c>
      <c r="G184" s="160">
        <v>0</v>
      </c>
      <c r="H184" s="160">
        <v>0</v>
      </c>
      <c r="I184" s="160">
        <f>I185+I186+I187</f>
        <v>1585.641</v>
      </c>
      <c r="J184" s="161">
        <v>0</v>
      </c>
      <c r="K184" s="400"/>
      <c r="L184" s="400"/>
      <c r="M184" s="9"/>
      <c r="N184" s="1"/>
    </row>
    <row r="185" spans="1:19" ht="72.75" customHeight="1">
      <c r="A185" s="162" t="s">
        <v>390</v>
      </c>
      <c r="B185" s="163" t="s">
        <v>668</v>
      </c>
      <c r="C185" s="155" t="s">
        <v>684</v>
      </c>
      <c r="D185" s="156">
        <f t="shared" si="7"/>
        <v>690.99523</v>
      </c>
      <c r="E185" s="157">
        <v>0</v>
      </c>
      <c r="F185" s="156">
        <v>0</v>
      </c>
      <c r="G185" s="156">
        <v>0</v>
      </c>
      <c r="H185" s="156">
        <v>0</v>
      </c>
      <c r="I185" s="156">
        <v>690.99523</v>
      </c>
      <c r="J185" s="157">
        <v>0</v>
      </c>
      <c r="K185" s="400"/>
      <c r="L185" s="400"/>
      <c r="M185" s="9"/>
      <c r="N185" s="1"/>
      <c r="O185" s="443"/>
      <c r="P185" s="443"/>
      <c r="Q185" s="443"/>
      <c r="R185" s="443"/>
      <c r="S185" s="443"/>
    </row>
    <row r="186" spans="1:14" ht="33" customHeight="1">
      <c r="A186" s="162" t="s">
        <v>391</v>
      </c>
      <c r="B186" s="163" t="s">
        <v>124</v>
      </c>
      <c r="C186" s="155" t="s">
        <v>684</v>
      </c>
      <c r="D186" s="156">
        <f t="shared" si="7"/>
        <v>321.91291</v>
      </c>
      <c r="E186" s="157">
        <v>0</v>
      </c>
      <c r="F186" s="156">
        <v>0</v>
      </c>
      <c r="G186" s="156">
        <v>0</v>
      </c>
      <c r="H186" s="156">
        <v>0</v>
      </c>
      <c r="I186" s="156">
        <v>321.91291</v>
      </c>
      <c r="J186" s="157">
        <v>0</v>
      </c>
      <c r="K186" s="400"/>
      <c r="L186" s="400"/>
      <c r="M186" s="9"/>
      <c r="N186" s="1"/>
    </row>
    <row r="187" spans="1:14" ht="57.75" customHeight="1">
      <c r="A187" s="162" t="s">
        <v>392</v>
      </c>
      <c r="B187" s="163" t="s">
        <v>125</v>
      </c>
      <c r="C187" s="155" t="s">
        <v>684</v>
      </c>
      <c r="D187" s="156">
        <f t="shared" si="7"/>
        <v>572.73286</v>
      </c>
      <c r="E187" s="157">
        <v>0</v>
      </c>
      <c r="F187" s="156">
        <v>0</v>
      </c>
      <c r="G187" s="156">
        <v>0</v>
      </c>
      <c r="H187" s="156">
        <v>0</v>
      </c>
      <c r="I187" s="156">
        <v>572.73286</v>
      </c>
      <c r="J187" s="157">
        <v>0</v>
      </c>
      <c r="K187" s="400"/>
      <c r="L187" s="400"/>
      <c r="M187" s="9"/>
      <c r="N187" s="1"/>
    </row>
    <row r="188" spans="1:14" ht="33" customHeight="1">
      <c r="A188" s="444" t="s">
        <v>536</v>
      </c>
      <c r="B188" s="350" t="s">
        <v>527</v>
      </c>
      <c r="C188" s="43" t="s">
        <v>687</v>
      </c>
      <c r="D188" s="31">
        <f>I188</f>
        <v>0</v>
      </c>
      <c r="E188" s="60">
        <v>0</v>
      </c>
      <c r="F188" s="31">
        <v>0</v>
      </c>
      <c r="G188" s="31">
        <v>0</v>
      </c>
      <c r="H188" s="31">
        <v>0</v>
      </c>
      <c r="I188" s="31">
        <v>0</v>
      </c>
      <c r="J188" s="60">
        <v>0</v>
      </c>
      <c r="K188" s="400"/>
      <c r="L188" s="400"/>
      <c r="M188" s="9"/>
      <c r="N188" s="1"/>
    </row>
    <row r="189" spans="1:14" ht="33" customHeight="1">
      <c r="A189" s="444"/>
      <c r="B189" s="350"/>
      <c r="C189" s="43" t="s">
        <v>637</v>
      </c>
      <c r="D189" s="31">
        <f>I189</f>
        <v>0</v>
      </c>
      <c r="E189" s="60">
        <v>0</v>
      </c>
      <c r="F189" s="31">
        <v>0</v>
      </c>
      <c r="G189" s="31">
        <v>0</v>
      </c>
      <c r="H189" s="31">
        <v>0</v>
      </c>
      <c r="I189" s="31">
        <v>0</v>
      </c>
      <c r="J189" s="60">
        <v>0</v>
      </c>
      <c r="K189" s="400"/>
      <c r="L189" s="400"/>
      <c r="M189" s="9"/>
      <c r="N189" s="1"/>
    </row>
    <row r="190" spans="1:14" ht="59.25" customHeight="1">
      <c r="A190" s="42" t="s">
        <v>669</v>
      </c>
      <c r="B190" s="43" t="s">
        <v>280</v>
      </c>
      <c r="C190" s="43" t="s">
        <v>307</v>
      </c>
      <c r="D190" s="31">
        <f>D191</f>
        <v>0</v>
      </c>
      <c r="E190" s="60">
        <v>0</v>
      </c>
      <c r="F190" s="31">
        <v>0</v>
      </c>
      <c r="G190" s="31">
        <v>0</v>
      </c>
      <c r="H190" s="31">
        <v>0</v>
      </c>
      <c r="I190" s="31">
        <f>I191</f>
        <v>0</v>
      </c>
      <c r="J190" s="60">
        <v>0</v>
      </c>
      <c r="K190" s="400"/>
      <c r="L190" s="400"/>
      <c r="M190" s="9"/>
      <c r="N190" s="1"/>
    </row>
    <row r="191" spans="1:14" ht="85.5" customHeight="1">
      <c r="A191" s="53" t="s">
        <v>603</v>
      </c>
      <c r="B191" s="38" t="s">
        <v>535</v>
      </c>
      <c r="C191" s="38" t="s">
        <v>307</v>
      </c>
      <c r="D191" s="29">
        <f>I191</f>
        <v>0</v>
      </c>
      <c r="E191" s="29">
        <f>J191</f>
        <v>0</v>
      </c>
      <c r="F191" s="29">
        <v>0</v>
      </c>
      <c r="G191" s="29">
        <f>L191</f>
        <v>0</v>
      </c>
      <c r="H191" s="29">
        <f>M191</f>
        <v>0</v>
      </c>
      <c r="I191" s="29">
        <v>0</v>
      </c>
      <c r="J191" s="29">
        <f>O191</f>
        <v>0</v>
      </c>
      <c r="K191" s="400"/>
      <c r="L191" s="400"/>
      <c r="M191" s="9"/>
      <c r="N191" s="1"/>
    </row>
    <row r="192" spans="1:14" ht="62.25" customHeight="1">
      <c r="A192" s="159" t="s">
        <v>605</v>
      </c>
      <c r="B192" s="154" t="s">
        <v>126</v>
      </c>
      <c r="C192" s="154" t="s">
        <v>684</v>
      </c>
      <c r="D192" s="160">
        <f>I192</f>
        <v>7920</v>
      </c>
      <c r="E192" s="161">
        <v>0</v>
      </c>
      <c r="F192" s="160">
        <v>0</v>
      </c>
      <c r="G192" s="160">
        <v>0</v>
      </c>
      <c r="H192" s="160">
        <v>0</v>
      </c>
      <c r="I192" s="160">
        <f>I193</f>
        <v>7920</v>
      </c>
      <c r="J192" s="161">
        <v>0</v>
      </c>
      <c r="K192" s="155" t="s">
        <v>172</v>
      </c>
      <c r="L192" s="400"/>
      <c r="M192" s="9"/>
      <c r="N192" s="1"/>
    </row>
    <row r="193" spans="1:14" ht="62.25" customHeight="1">
      <c r="A193" s="162" t="s">
        <v>393</v>
      </c>
      <c r="B193" s="155" t="s">
        <v>604</v>
      </c>
      <c r="C193" s="155" t="s">
        <v>684</v>
      </c>
      <c r="D193" s="156">
        <f>I193</f>
        <v>7920</v>
      </c>
      <c r="E193" s="157">
        <v>0</v>
      </c>
      <c r="F193" s="156">
        <v>0</v>
      </c>
      <c r="G193" s="156">
        <v>0</v>
      </c>
      <c r="H193" s="156">
        <v>0</v>
      </c>
      <c r="I193" s="156">
        <v>7920</v>
      </c>
      <c r="J193" s="157">
        <v>0</v>
      </c>
      <c r="K193" s="155" t="s">
        <v>172</v>
      </c>
      <c r="L193" s="400"/>
      <c r="M193" s="9"/>
      <c r="N193" s="1"/>
    </row>
    <row r="194" spans="1:14" ht="30" customHeight="1">
      <c r="A194" s="446" t="s">
        <v>394</v>
      </c>
      <c r="B194" s="392" t="s">
        <v>280</v>
      </c>
      <c r="C194" s="43" t="s">
        <v>687</v>
      </c>
      <c r="D194" s="31">
        <f>I194</f>
        <v>0</v>
      </c>
      <c r="E194" s="60">
        <v>0</v>
      </c>
      <c r="F194" s="31">
        <v>0</v>
      </c>
      <c r="G194" s="31">
        <v>0</v>
      </c>
      <c r="H194" s="31">
        <v>0</v>
      </c>
      <c r="I194" s="31">
        <v>0</v>
      </c>
      <c r="J194" s="60">
        <v>0</v>
      </c>
      <c r="K194" s="38"/>
      <c r="L194" s="38"/>
      <c r="M194" s="9"/>
      <c r="N194" s="1"/>
    </row>
    <row r="195" spans="1:14" ht="30" customHeight="1">
      <c r="A195" s="447"/>
      <c r="B195" s="393"/>
      <c r="C195" s="43" t="s">
        <v>637</v>
      </c>
      <c r="D195" s="31">
        <f>I195</f>
        <v>0</v>
      </c>
      <c r="E195" s="60">
        <v>0</v>
      </c>
      <c r="F195" s="31">
        <v>0</v>
      </c>
      <c r="G195" s="31">
        <v>0</v>
      </c>
      <c r="H195" s="31">
        <v>0</v>
      </c>
      <c r="I195" s="31">
        <v>0</v>
      </c>
      <c r="J195" s="60">
        <v>0</v>
      </c>
      <c r="K195" s="38"/>
      <c r="L195" s="38"/>
      <c r="M195" s="9"/>
      <c r="N195" s="1"/>
    </row>
    <row r="196" spans="1:14" ht="24" customHeight="1">
      <c r="A196" s="42" t="s">
        <v>237</v>
      </c>
      <c r="B196" s="445" t="s">
        <v>327</v>
      </c>
      <c r="C196" s="445"/>
      <c r="D196" s="445"/>
      <c r="E196" s="445"/>
      <c r="F196" s="445"/>
      <c r="G196" s="445"/>
      <c r="H196" s="445"/>
      <c r="I196" s="445"/>
      <c r="J196" s="445"/>
      <c r="K196" s="445"/>
      <c r="L196" s="445"/>
      <c r="M196" s="9"/>
      <c r="N196" s="1"/>
    </row>
    <row r="197" spans="1:14" ht="24" customHeight="1">
      <c r="A197" s="430" t="s">
        <v>239</v>
      </c>
      <c r="B197" s="430"/>
      <c r="C197" s="430"/>
      <c r="D197" s="430"/>
      <c r="E197" s="430"/>
      <c r="F197" s="430"/>
      <c r="G197" s="430"/>
      <c r="H197" s="430"/>
      <c r="I197" s="430"/>
      <c r="J197" s="430"/>
      <c r="K197" s="430"/>
      <c r="L197" s="430"/>
      <c r="M197" s="9"/>
      <c r="N197" s="1"/>
    </row>
    <row r="198" spans="1:14" ht="24" customHeight="1">
      <c r="A198" s="430" t="s">
        <v>238</v>
      </c>
      <c r="B198" s="430"/>
      <c r="C198" s="430"/>
      <c r="D198" s="430"/>
      <c r="E198" s="430"/>
      <c r="F198" s="430"/>
      <c r="G198" s="430"/>
      <c r="H198" s="430"/>
      <c r="I198" s="430"/>
      <c r="J198" s="430"/>
      <c r="K198" s="430"/>
      <c r="L198" s="430"/>
      <c r="M198" s="9"/>
      <c r="N198" s="1"/>
    </row>
    <row r="199" spans="1:14" ht="24" customHeight="1">
      <c r="A199" s="430" t="s">
        <v>206</v>
      </c>
      <c r="B199" s="430"/>
      <c r="C199" s="430"/>
      <c r="D199" s="430"/>
      <c r="E199" s="430"/>
      <c r="F199" s="430"/>
      <c r="G199" s="430"/>
      <c r="H199" s="430"/>
      <c r="I199" s="430"/>
      <c r="J199" s="430"/>
      <c r="K199" s="430"/>
      <c r="L199" s="430"/>
      <c r="M199" s="9"/>
      <c r="N199" s="1"/>
    </row>
    <row r="200" spans="1:14" ht="24.75" customHeight="1">
      <c r="A200" s="349" t="s">
        <v>240</v>
      </c>
      <c r="B200" s="400" t="s">
        <v>328</v>
      </c>
      <c r="C200" s="10" t="s">
        <v>219</v>
      </c>
      <c r="D200" s="29">
        <f>F200+I200</f>
        <v>907.78526</v>
      </c>
      <c r="E200" s="44">
        <v>0</v>
      </c>
      <c r="F200" s="29">
        <v>862.396</v>
      </c>
      <c r="G200" s="44">
        <v>862.396</v>
      </c>
      <c r="H200" s="44">
        <v>0</v>
      </c>
      <c r="I200" s="29">
        <v>45.38926</v>
      </c>
      <c r="J200" s="44">
        <v>0</v>
      </c>
      <c r="K200" s="448" t="s">
        <v>241</v>
      </c>
      <c r="L200" s="400" t="s">
        <v>242</v>
      </c>
      <c r="M200" s="9"/>
      <c r="N200" s="1"/>
    </row>
    <row r="201" spans="1:14" ht="24.75" customHeight="1">
      <c r="A201" s="349"/>
      <c r="B201" s="400"/>
      <c r="C201" s="38" t="s">
        <v>220</v>
      </c>
      <c r="D201" s="29">
        <f>I201+F201</f>
        <v>878.2640000000001</v>
      </c>
      <c r="E201" s="44">
        <v>0</v>
      </c>
      <c r="F201" s="44">
        <f>G201+H201</f>
        <v>797.6415400000001</v>
      </c>
      <c r="G201" s="44">
        <v>707.83009</v>
      </c>
      <c r="H201" s="44">
        <v>89.81145</v>
      </c>
      <c r="I201" s="29">
        <v>80.62246</v>
      </c>
      <c r="J201" s="44">
        <v>0</v>
      </c>
      <c r="K201" s="448"/>
      <c r="L201" s="400"/>
      <c r="M201" s="9"/>
      <c r="N201" s="1"/>
    </row>
    <row r="202" spans="1:14" ht="24.75" customHeight="1">
      <c r="A202" s="349"/>
      <c r="B202" s="400"/>
      <c r="C202" s="38" t="s">
        <v>221</v>
      </c>
      <c r="D202" s="29">
        <v>0</v>
      </c>
      <c r="E202" s="44">
        <v>0</v>
      </c>
      <c r="F202" s="29">
        <v>0</v>
      </c>
      <c r="G202" s="44">
        <v>0</v>
      </c>
      <c r="H202" s="44">
        <v>0</v>
      </c>
      <c r="I202" s="29">
        <f>D202</f>
        <v>0</v>
      </c>
      <c r="J202" s="44">
        <v>0</v>
      </c>
      <c r="K202" s="448"/>
      <c r="L202" s="400"/>
      <c r="M202" s="9"/>
      <c r="N202" s="1"/>
    </row>
    <row r="203" spans="1:14" ht="24.75" customHeight="1">
      <c r="A203" s="349"/>
      <c r="B203" s="400"/>
      <c r="C203" s="38" t="s">
        <v>278</v>
      </c>
      <c r="D203" s="29">
        <v>0</v>
      </c>
      <c r="E203" s="44">
        <v>0</v>
      </c>
      <c r="F203" s="29">
        <v>0</v>
      </c>
      <c r="G203" s="44">
        <v>0</v>
      </c>
      <c r="H203" s="44">
        <v>0</v>
      </c>
      <c r="I203" s="29">
        <f>D203</f>
        <v>0</v>
      </c>
      <c r="J203" s="44">
        <v>0</v>
      </c>
      <c r="K203" s="448"/>
      <c r="L203" s="400"/>
      <c r="M203" s="9"/>
      <c r="N203" s="1"/>
    </row>
    <row r="204" spans="1:14" ht="24.75" customHeight="1">
      <c r="A204" s="349"/>
      <c r="B204" s="400"/>
      <c r="C204" s="38" t="s">
        <v>307</v>
      </c>
      <c r="D204" s="29">
        <v>0</v>
      </c>
      <c r="E204" s="44">
        <v>0</v>
      </c>
      <c r="F204" s="29">
        <v>0</v>
      </c>
      <c r="G204" s="44">
        <v>0</v>
      </c>
      <c r="H204" s="44">
        <v>0</v>
      </c>
      <c r="I204" s="29">
        <f>D204</f>
        <v>0</v>
      </c>
      <c r="J204" s="44">
        <v>0</v>
      </c>
      <c r="K204" s="448"/>
      <c r="L204" s="400"/>
      <c r="M204" s="9"/>
      <c r="N204" s="1"/>
    </row>
    <row r="205" spans="1:14" ht="19.5" customHeight="1">
      <c r="A205" s="349"/>
      <c r="B205" s="350" t="s">
        <v>169</v>
      </c>
      <c r="C205" s="449" t="s">
        <v>219</v>
      </c>
      <c r="D205" s="60">
        <f>D23+D32+D49+D123</f>
        <v>2123.93471</v>
      </c>
      <c r="E205" s="60">
        <f>E32</f>
        <v>120.6</v>
      </c>
      <c r="F205" s="31">
        <v>0</v>
      </c>
      <c r="G205" s="60">
        <v>0</v>
      </c>
      <c r="H205" s="31">
        <v>0</v>
      </c>
      <c r="I205" s="60">
        <f>I23+I32+I49+I123</f>
        <v>2003.33471</v>
      </c>
      <c r="J205" s="29">
        <v>0</v>
      </c>
      <c r="K205" s="10" t="s">
        <v>172</v>
      </c>
      <c r="L205" s="400"/>
      <c r="M205" s="9"/>
      <c r="N205" s="1"/>
    </row>
    <row r="206" spans="1:14" ht="19.5" customHeight="1">
      <c r="A206" s="349"/>
      <c r="B206" s="350"/>
      <c r="C206" s="449"/>
      <c r="D206" s="60">
        <f>I206</f>
        <v>2651.831</v>
      </c>
      <c r="E206" s="60">
        <v>0</v>
      </c>
      <c r="F206" s="31">
        <v>0</v>
      </c>
      <c r="G206" s="60">
        <v>0</v>
      </c>
      <c r="H206" s="31">
        <v>0</v>
      </c>
      <c r="I206" s="60">
        <f>I40+I56+I57+I61+I113+I124</f>
        <v>2651.831</v>
      </c>
      <c r="J206" s="31">
        <v>0</v>
      </c>
      <c r="K206" s="10" t="s">
        <v>171</v>
      </c>
      <c r="L206" s="400"/>
      <c r="M206" s="9"/>
      <c r="N206" s="1"/>
    </row>
    <row r="207" spans="1:14" ht="19.5" customHeight="1">
      <c r="A207" s="349"/>
      <c r="B207" s="350"/>
      <c r="C207" s="449"/>
      <c r="D207" s="60">
        <f>D200</f>
        <v>907.78526</v>
      </c>
      <c r="E207" s="60">
        <v>0</v>
      </c>
      <c r="F207" s="31">
        <f>F200</f>
        <v>862.396</v>
      </c>
      <c r="G207" s="60">
        <f>G200</f>
        <v>862.396</v>
      </c>
      <c r="H207" s="31">
        <v>0</v>
      </c>
      <c r="I207" s="60">
        <f>I200</f>
        <v>45.38926</v>
      </c>
      <c r="J207" s="31">
        <v>0</v>
      </c>
      <c r="K207" s="10" t="s">
        <v>241</v>
      </c>
      <c r="L207" s="400"/>
      <c r="M207" s="9"/>
      <c r="N207" s="1"/>
    </row>
    <row r="208" spans="1:14" ht="19.5" customHeight="1">
      <c r="A208" s="349"/>
      <c r="B208" s="350"/>
      <c r="C208" s="21" t="s">
        <v>226</v>
      </c>
      <c r="D208" s="60">
        <f>D205+D206+D207</f>
        <v>5683.550969999999</v>
      </c>
      <c r="E208" s="60">
        <f>E205</f>
        <v>120.6</v>
      </c>
      <c r="F208" s="31">
        <f>F207</f>
        <v>862.396</v>
      </c>
      <c r="G208" s="60">
        <f>G207</f>
        <v>862.396</v>
      </c>
      <c r="H208" s="31">
        <v>0</v>
      </c>
      <c r="I208" s="60">
        <f>I205+I206+I207</f>
        <v>4700.55497</v>
      </c>
      <c r="J208" s="31">
        <v>0</v>
      </c>
      <c r="K208" s="10"/>
      <c r="L208" s="400"/>
      <c r="M208" s="9"/>
      <c r="N208" s="1"/>
    </row>
    <row r="209" spans="1:14" ht="19.5" customHeight="1">
      <c r="A209" s="349"/>
      <c r="B209" s="350"/>
      <c r="C209" s="350" t="s">
        <v>220</v>
      </c>
      <c r="D209" s="60">
        <f>E209+I209</f>
        <v>3262.457</v>
      </c>
      <c r="E209" s="60">
        <v>120.6</v>
      </c>
      <c r="F209" s="31">
        <v>0</v>
      </c>
      <c r="G209" s="60">
        <v>0</v>
      </c>
      <c r="H209" s="31">
        <v>0</v>
      </c>
      <c r="I209" s="60">
        <f>I24+I33+I50+I64+I67</f>
        <v>3141.857</v>
      </c>
      <c r="J209" s="31">
        <v>0</v>
      </c>
      <c r="K209" s="10" t="s">
        <v>172</v>
      </c>
      <c r="L209" s="400"/>
      <c r="M209" s="9"/>
      <c r="N209" s="1"/>
    </row>
    <row r="210" spans="1:14" ht="19.5" customHeight="1">
      <c r="A210" s="349"/>
      <c r="B210" s="350"/>
      <c r="C210" s="350"/>
      <c r="D210" s="60">
        <f>I210</f>
        <v>4296.37643</v>
      </c>
      <c r="E210" s="60">
        <v>0</v>
      </c>
      <c r="F210" s="60">
        <v>0</v>
      </c>
      <c r="G210" s="60">
        <v>0</v>
      </c>
      <c r="H210" s="60">
        <v>0</v>
      </c>
      <c r="I210" s="60">
        <f>I41+I58+I59+I62+I65+I66+I125</f>
        <v>4296.37643</v>
      </c>
      <c r="J210" s="31">
        <v>0</v>
      </c>
      <c r="K210" s="10" t="s">
        <v>171</v>
      </c>
      <c r="L210" s="400"/>
      <c r="M210" s="9"/>
      <c r="N210" s="1"/>
    </row>
    <row r="211" spans="1:14" ht="19.5" customHeight="1">
      <c r="A211" s="349"/>
      <c r="B211" s="350"/>
      <c r="C211" s="350"/>
      <c r="D211" s="60">
        <f>F211+I211</f>
        <v>878.2640000000001</v>
      </c>
      <c r="E211" s="60">
        <v>0</v>
      </c>
      <c r="F211" s="60">
        <f>G211+H211</f>
        <v>797.6415400000001</v>
      </c>
      <c r="G211" s="60">
        <f>G201</f>
        <v>707.83009</v>
      </c>
      <c r="H211" s="60">
        <f>H201</f>
        <v>89.81145</v>
      </c>
      <c r="I211" s="60">
        <f>I201</f>
        <v>80.62246</v>
      </c>
      <c r="J211" s="31">
        <v>0</v>
      </c>
      <c r="K211" s="10" t="s">
        <v>241</v>
      </c>
      <c r="L211" s="400"/>
      <c r="M211" s="9"/>
      <c r="N211" s="1"/>
    </row>
    <row r="212" spans="1:14" ht="19.5" customHeight="1">
      <c r="A212" s="349"/>
      <c r="B212" s="350"/>
      <c r="C212" s="43" t="s">
        <v>227</v>
      </c>
      <c r="D212" s="60">
        <f aca="true" t="shared" si="8" ref="D212:I212">D209+D210+D211</f>
        <v>8437.097430000002</v>
      </c>
      <c r="E212" s="60">
        <f t="shared" si="8"/>
        <v>120.6</v>
      </c>
      <c r="F212" s="60">
        <f t="shared" si="8"/>
        <v>797.6415400000001</v>
      </c>
      <c r="G212" s="60">
        <f t="shared" si="8"/>
        <v>707.83009</v>
      </c>
      <c r="H212" s="60">
        <f t="shared" si="8"/>
        <v>89.81145</v>
      </c>
      <c r="I212" s="60">
        <f t="shared" si="8"/>
        <v>7518.85589</v>
      </c>
      <c r="J212" s="31">
        <v>0</v>
      </c>
      <c r="K212" s="10"/>
      <c r="L212" s="400"/>
      <c r="M212" s="9"/>
      <c r="N212" s="1"/>
    </row>
    <row r="213" spans="1:14" ht="19.5" customHeight="1">
      <c r="A213" s="349"/>
      <c r="B213" s="350"/>
      <c r="C213" s="449" t="s">
        <v>221</v>
      </c>
      <c r="D213" s="60">
        <f>E213+I213</f>
        <v>1590.595</v>
      </c>
      <c r="E213" s="60">
        <f>E25+E34+E51</f>
        <v>123.3</v>
      </c>
      <c r="F213" s="60">
        <f>F25+F34+F51</f>
        <v>0</v>
      </c>
      <c r="G213" s="60">
        <f>G25+G34+G51</f>
        <v>0</v>
      </c>
      <c r="H213" s="60">
        <f>H25+H34+H51</f>
        <v>0</v>
      </c>
      <c r="I213" s="60">
        <f>I25+I34+I51+I70+I72+I75</f>
        <v>1467.295</v>
      </c>
      <c r="J213" s="60">
        <v>0</v>
      </c>
      <c r="K213" s="10" t="s">
        <v>172</v>
      </c>
      <c r="L213" s="400"/>
      <c r="M213" s="9"/>
      <c r="N213" s="1"/>
    </row>
    <row r="214" spans="1:14" ht="19.5" customHeight="1">
      <c r="A214" s="349"/>
      <c r="B214" s="350"/>
      <c r="C214" s="449"/>
      <c r="D214" s="60">
        <f>I214</f>
        <v>4036.59361</v>
      </c>
      <c r="E214" s="60">
        <v>0</v>
      </c>
      <c r="F214" s="60">
        <v>0</v>
      </c>
      <c r="G214" s="60">
        <v>0</v>
      </c>
      <c r="H214" s="60">
        <v>0</v>
      </c>
      <c r="I214" s="60">
        <f>I42+I68+I69+I134</f>
        <v>4036.59361</v>
      </c>
      <c r="J214" s="60">
        <v>0</v>
      </c>
      <c r="K214" s="10" t="s">
        <v>171</v>
      </c>
      <c r="L214" s="400"/>
      <c r="M214" s="9"/>
      <c r="N214" s="1"/>
    </row>
    <row r="215" spans="1:14" ht="19.5" customHeight="1">
      <c r="A215" s="349"/>
      <c r="B215" s="350"/>
      <c r="C215" s="449"/>
      <c r="D215" s="60">
        <f aca="true" t="shared" si="9" ref="D215:I215">D202</f>
        <v>0</v>
      </c>
      <c r="E215" s="60">
        <f t="shared" si="9"/>
        <v>0</v>
      </c>
      <c r="F215" s="60">
        <f t="shared" si="9"/>
        <v>0</v>
      </c>
      <c r="G215" s="60">
        <f t="shared" si="9"/>
        <v>0</v>
      </c>
      <c r="H215" s="60">
        <f t="shared" si="9"/>
        <v>0</v>
      </c>
      <c r="I215" s="60">
        <f t="shared" si="9"/>
        <v>0</v>
      </c>
      <c r="J215" s="60">
        <v>0</v>
      </c>
      <c r="K215" s="10" t="s">
        <v>241</v>
      </c>
      <c r="L215" s="400"/>
      <c r="M215" s="9"/>
      <c r="N215" s="1"/>
    </row>
    <row r="216" spans="1:14" ht="19.5" customHeight="1">
      <c r="A216" s="349"/>
      <c r="B216" s="350"/>
      <c r="C216" s="43" t="s">
        <v>228</v>
      </c>
      <c r="D216" s="60">
        <f>D213+D214</f>
        <v>5627.18861</v>
      </c>
      <c r="E216" s="60">
        <f>E213</f>
        <v>123.3</v>
      </c>
      <c r="F216" s="31">
        <v>0</v>
      </c>
      <c r="G216" s="60">
        <v>0</v>
      </c>
      <c r="H216" s="31">
        <v>0</v>
      </c>
      <c r="I216" s="60">
        <f>I213+I214</f>
        <v>5503.88861</v>
      </c>
      <c r="J216" s="31">
        <v>0</v>
      </c>
      <c r="K216" s="67"/>
      <c r="L216" s="400"/>
      <c r="M216" s="9"/>
      <c r="N216" s="1"/>
    </row>
    <row r="217" spans="1:12" ht="18.75" customHeight="1">
      <c r="A217" s="349"/>
      <c r="B217" s="350"/>
      <c r="C217" s="449" t="s">
        <v>278</v>
      </c>
      <c r="D217" s="60">
        <f>E217+I217</f>
        <v>3849.4795199999994</v>
      </c>
      <c r="E217" s="60">
        <f>E34</f>
        <v>123.3</v>
      </c>
      <c r="F217" s="31">
        <v>0</v>
      </c>
      <c r="G217" s="60">
        <v>0</v>
      </c>
      <c r="H217" s="31">
        <v>0</v>
      </c>
      <c r="I217" s="60">
        <f>I26+I35+I52+I71+I81+I82+I83+I84+I85+I86+I87+I88</f>
        <v>3726.1795199999992</v>
      </c>
      <c r="J217" s="60">
        <v>0</v>
      </c>
      <c r="K217" s="10" t="s">
        <v>172</v>
      </c>
      <c r="L217" s="400"/>
    </row>
    <row r="218" spans="1:12" ht="20.25" customHeight="1">
      <c r="A218" s="349"/>
      <c r="B218" s="350"/>
      <c r="C218" s="449"/>
      <c r="D218" s="60">
        <f>I218</f>
        <v>4072.58607</v>
      </c>
      <c r="E218" s="60">
        <v>0</v>
      </c>
      <c r="F218" s="31">
        <v>0</v>
      </c>
      <c r="G218" s="60">
        <v>0</v>
      </c>
      <c r="H218" s="31">
        <v>0</v>
      </c>
      <c r="I218" s="60">
        <f>I43+I77+I78+I151+I79+I80+I76</f>
        <v>4072.58607</v>
      </c>
      <c r="J218" s="60">
        <v>0</v>
      </c>
      <c r="K218" s="10" t="s">
        <v>171</v>
      </c>
      <c r="L218" s="400"/>
    </row>
    <row r="219" spans="1:12" ht="20.25" customHeight="1">
      <c r="A219" s="349"/>
      <c r="B219" s="350"/>
      <c r="C219" s="449"/>
      <c r="D219" s="60">
        <v>0</v>
      </c>
      <c r="E219" s="60">
        <v>0</v>
      </c>
      <c r="F219" s="31">
        <v>0</v>
      </c>
      <c r="G219" s="60">
        <v>0</v>
      </c>
      <c r="H219" s="31">
        <v>0</v>
      </c>
      <c r="I219" s="60">
        <v>0</v>
      </c>
      <c r="J219" s="60">
        <v>0</v>
      </c>
      <c r="K219" s="10" t="s">
        <v>241</v>
      </c>
      <c r="L219" s="400"/>
    </row>
    <row r="220" spans="1:12" ht="19.5" customHeight="1">
      <c r="A220" s="349"/>
      <c r="B220" s="350"/>
      <c r="C220" s="43" t="s">
        <v>279</v>
      </c>
      <c r="D220" s="60">
        <f>D217+D218</f>
        <v>7922.065589999999</v>
      </c>
      <c r="E220" s="60">
        <f>E35</f>
        <v>123.3</v>
      </c>
      <c r="F220" s="31">
        <v>0</v>
      </c>
      <c r="G220" s="60">
        <v>0</v>
      </c>
      <c r="H220" s="31">
        <v>0</v>
      </c>
      <c r="I220" s="60">
        <f>I217+I218</f>
        <v>7798.765589999999</v>
      </c>
      <c r="J220" s="31">
        <v>0</v>
      </c>
      <c r="K220" s="67"/>
      <c r="L220" s="400"/>
    </row>
    <row r="221" spans="1:12" ht="19.5" customHeight="1">
      <c r="A221" s="349"/>
      <c r="B221" s="350"/>
      <c r="C221" s="350" t="s">
        <v>307</v>
      </c>
      <c r="D221" s="60">
        <f>E221+I221</f>
        <v>5728.16</v>
      </c>
      <c r="E221" s="60">
        <f>E36</f>
        <v>0</v>
      </c>
      <c r="F221" s="60">
        <v>0</v>
      </c>
      <c r="G221" s="60">
        <v>0</v>
      </c>
      <c r="H221" s="60">
        <v>0</v>
      </c>
      <c r="I221" s="60">
        <f>I27+I36+I53+I90+I91+I92+I94+I95+I97+I99</f>
        <v>5728.16</v>
      </c>
      <c r="J221" s="31">
        <v>0</v>
      </c>
      <c r="K221" s="10" t="s">
        <v>172</v>
      </c>
      <c r="L221" s="400"/>
    </row>
    <row r="222" spans="1:12" ht="19.5" customHeight="1">
      <c r="A222" s="349"/>
      <c r="B222" s="350"/>
      <c r="C222" s="350"/>
      <c r="D222" s="60">
        <f>I222</f>
        <v>3480.2619999999997</v>
      </c>
      <c r="E222" s="60">
        <v>0</v>
      </c>
      <c r="F222" s="60">
        <v>0</v>
      </c>
      <c r="G222" s="60">
        <v>0</v>
      </c>
      <c r="H222" s="60">
        <v>0</v>
      </c>
      <c r="I222" s="60">
        <f>I44+I89+I173</f>
        <v>3480.2619999999997</v>
      </c>
      <c r="J222" s="31">
        <v>0</v>
      </c>
      <c r="K222" s="10" t="s">
        <v>171</v>
      </c>
      <c r="L222" s="400"/>
    </row>
    <row r="223" spans="1:12" ht="19.5" customHeight="1">
      <c r="A223" s="349"/>
      <c r="B223" s="350"/>
      <c r="C223" s="350"/>
      <c r="D223" s="60">
        <f aca="true" t="shared" si="10" ref="D223:I223">D204</f>
        <v>0</v>
      </c>
      <c r="E223" s="60">
        <v>0</v>
      </c>
      <c r="F223" s="60">
        <f t="shared" si="10"/>
        <v>0</v>
      </c>
      <c r="G223" s="60">
        <f t="shared" si="10"/>
        <v>0</v>
      </c>
      <c r="H223" s="60">
        <f t="shared" si="10"/>
        <v>0</v>
      </c>
      <c r="I223" s="60">
        <f t="shared" si="10"/>
        <v>0</v>
      </c>
      <c r="J223" s="31">
        <v>0</v>
      </c>
      <c r="K223" s="10" t="s">
        <v>241</v>
      </c>
      <c r="L223" s="400"/>
    </row>
    <row r="224" spans="1:12" ht="19.5" customHeight="1">
      <c r="A224" s="349"/>
      <c r="B224" s="350"/>
      <c r="C224" s="43" t="s">
        <v>445</v>
      </c>
      <c r="D224" s="60">
        <f>D221+D222+D223</f>
        <v>9208.421999999999</v>
      </c>
      <c r="E224" s="60">
        <f>E221</f>
        <v>0</v>
      </c>
      <c r="F224" s="31">
        <f>F223</f>
        <v>0</v>
      </c>
      <c r="G224" s="60">
        <f>G221+G222+G223</f>
        <v>0</v>
      </c>
      <c r="H224" s="31">
        <f>H223</f>
        <v>0</v>
      </c>
      <c r="I224" s="60">
        <f>I221+I222+I223</f>
        <v>9208.421999999999</v>
      </c>
      <c r="J224" s="31">
        <v>0</v>
      </c>
      <c r="K224" s="10"/>
      <c r="L224" s="400"/>
    </row>
    <row r="225" spans="1:12" ht="19.5" customHeight="1">
      <c r="A225" s="349"/>
      <c r="B225" s="350" t="s">
        <v>169</v>
      </c>
      <c r="C225" s="350" t="s">
        <v>308</v>
      </c>
      <c r="D225" s="60">
        <f>I225+E225</f>
        <v>10899.853799999999</v>
      </c>
      <c r="E225" s="60">
        <v>0</v>
      </c>
      <c r="F225" s="60">
        <v>0</v>
      </c>
      <c r="G225" s="60">
        <v>0</v>
      </c>
      <c r="H225" s="60">
        <v>0</v>
      </c>
      <c r="I225" s="60">
        <f>I28+I37+I54+I73+I93+I96+I98+I101+I103+I100</f>
        <v>10899.853799999999</v>
      </c>
      <c r="J225" s="31">
        <v>0</v>
      </c>
      <c r="K225" s="10" t="s">
        <v>172</v>
      </c>
      <c r="L225" s="400"/>
    </row>
    <row r="226" spans="1:12" ht="19.5" customHeight="1">
      <c r="A226" s="349"/>
      <c r="B226" s="350"/>
      <c r="C226" s="350"/>
      <c r="D226" s="60">
        <f>I226</f>
        <v>1895.5795</v>
      </c>
      <c r="E226" s="60">
        <v>0</v>
      </c>
      <c r="F226" s="60">
        <v>0</v>
      </c>
      <c r="G226" s="60">
        <v>0</v>
      </c>
      <c r="H226" s="60">
        <v>0</v>
      </c>
      <c r="I226" s="60">
        <f>I45+I180</f>
        <v>1895.5795</v>
      </c>
      <c r="J226" s="31">
        <v>0</v>
      </c>
      <c r="K226" s="10" t="s">
        <v>171</v>
      </c>
      <c r="L226" s="400"/>
    </row>
    <row r="227" spans="1:12" ht="19.5" customHeight="1">
      <c r="A227" s="349"/>
      <c r="B227" s="350"/>
      <c r="C227" s="350"/>
      <c r="D227" s="60">
        <f>I227</f>
        <v>100</v>
      </c>
      <c r="E227" s="60">
        <v>0</v>
      </c>
      <c r="F227" s="60">
        <v>0</v>
      </c>
      <c r="G227" s="60">
        <v>0</v>
      </c>
      <c r="H227" s="60">
        <f>H208</f>
        <v>0</v>
      </c>
      <c r="I227" s="60">
        <f>I102</f>
        <v>100</v>
      </c>
      <c r="J227" s="31">
        <v>0</v>
      </c>
      <c r="K227" s="10" t="s">
        <v>600</v>
      </c>
      <c r="L227" s="400"/>
    </row>
    <row r="228" spans="1:12" ht="19.5" customHeight="1">
      <c r="A228" s="349"/>
      <c r="B228" s="350"/>
      <c r="C228" s="43" t="s">
        <v>683</v>
      </c>
      <c r="D228" s="60">
        <f>D225+D226+D227</f>
        <v>12895.433299999999</v>
      </c>
      <c r="E228" s="60">
        <f aca="true" t="shared" si="11" ref="E228:J228">E225+E226+E227</f>
        <v>0</v>
      </c>
      <c r="F228" s="60">
        <f t="shared" si="11"/>
        <v>0</v>
      </c>
      <c r="G228" s="60">
        <f t="shared" si="11"/>
        <v>0</v>
      </c>
      <c r="H228" s="60">
        <f t="shared" si="11"/>
        <v>0</v>
      </c>
      <c r="I228" s="60">
        <f t="shared" si="11"/>
        <v>12895.433299999999</v>
      </c>
      <c r="J228" s="60">
        <f t="shared" si="11"/>
        <v>0</v>
      </c>
      <c r="K228" s="10"/>
      <c r="L228" s="400"/>
    </row>
    <row r="229" spans="1:12" ht="19.5" customHeight="1">
      <c r="A229" s="349"/>
      <c r="B229" s="350"/>
      <c r="C229" s="450" t="s">
        <v>684</v>
      </c>
      <c r="D229" s="161">
        <f>I229+E229</f>
        <v>12479.931</v>
      </c>
      <c r="E229" s="161">
        <v>0</v>
      </c>
      <c r="F229" s="161">
        <v>0</v>
      </c>
      <c r="G229" s="161">
        <v>0</v>
      </c>
      <c r="H229" s="161">
        <v>0</v>
      </c>
      <c r="I229" s="161">
        <f>I29+I38+I55+I74+I104+I105+I193</f>
        <v>12479.931</v>
      </c>
      <c r="J229" s="160">
        <v>0</v>
      </c>
      <c r="K229" s="164" t="s">
        <v>172</v>
      </c>
      <c r="L229" s="389"/>
    </row>
    <row r="230" spans="1:12" ht="19.5" customHeight="1">
      <c r="A230" s="349"/>
      <c r="B230" s="350"/>
      <c r="C230" s="450"/>
      <c r="D230" s="161">
        <f>I230</f>
        <v>2325.6130000000003</v>
      </c>
      <c r="E230" s="161">
        <v>0</v>
      </c>
      <c r="F230" s="161">
        <v>0</v>
      </c>
      <c r="G230" s="161">
        <v>0</v>
      </c>
      <c r="H230" s="161">
        <v>0</v>
      </c>
      <c r="I230" s="161">
        <f>I46+I60+I106+I107+I184</f>
        <v>2325.6130000000003</v>
      </c>
      <c r="J230" s="160">
        <v>0</v>
      </c>
      <c r="K230" s="164" t="s">
        <v>171</v>
      </c>
      <c r="L230" s="389"/>
    </row>
    <row r="231" spans="1:12" ht="19.5" customHeight="1">
      <c r="A231" s="349"/>
      <c r="B231" s="350"/>
      <c r="C231" s="450"/>
      <c r="D231" s="161">
        <v>0</v>
      </c>
      <c r="E231" s="161">
        <v>0</v>
      </c>
      <c r="F231" s="161">
        <v>0</v>
      </c>
      <c r="G231" s="161">
        <v>0</v>
      </c>
      <c r="H231" s="161">
        <v>0</v>
      </c>
      <c r="I231" s="161">
        <v>0</v>
      </c>
      <c r="J231" s="160">
        <v>0</v>
      </c>
      <c r="K231" s="164"/>
      <c r="L231" s="389"/>
    </row>
    <row r="232" spans="1:12" ht="19.5" customHeight="1">
      <c r="A232" s="349"/>
      <c r="B232" s="350"/>
      <c r="C232" s="154" t="s">
        <v>137</v>
      </c>
      <c r="D232" s="161">
        <f aca="true" t="shared" si="12" ref="D232:J232">D229+D230</f>
        <v>14805.544000000002</v>
      </c>
      <c r="E232" s="161">
        <f t="shared" si="12"/>
        <v>0</v>
      </c>
      <c r="F232" s="161">
        <f t="shared" si="12"/>
        <v>0</v>
      </c>
      <c r="G232" s="161">
        <f t="shared" si="12"/>
        <v>0</v>
      </c>
      <c r="H232" s="161">
        <f t="shared" si="12"/>
        <v>0</v>
      </c>
      <c r="I232" s="161">
        <f t="shared" si="12"/>
        <v>14805.544000000002</v>
      </c>
      <c r="J232" s="161">
        <f t="shared" si="12"/>
        <v>0</v>
      </c>
      <c r="K232" s="164"/>
      <c r="L232" s="389"/>
    </row>
    <row r="233" spans="1:12" ht="18" customHeight="1">
      <c r="A233" s="349"/>
      <c r="B233" s="350"/>
      <c r="C233" s="350" t="s">
        <v>687</v>
      </c>
      <c r="D233" s="60">
        <f>I233+E233</f>
        <v>1250</v>
      </c>
      <c r="E233" s="60">
        <v>0</v>
      </c>
      <c r="F233" s="60">
        <v>0</v>
      </c>
      <c r="G233" s="60">
        <v>0</v>
      </c>
      <c r="H233" s="60">
        <v>0</v>
      </c>
      <c r="I233" s="60">
        <f>I30+I39</f>
        <v>1250</v>
      </c>
      <c r="J233" s="31">
        <v>0</v>
      </c>
      <c r="K233" s="10" t="s">
        <v>172</v>
      </c>
      <c r="L233" s="389"/>
    </row>
    <row r="234" spans="1:12" ht="22.5" customHeight="1">
      <c r="A234" s="349"/>
      <c r="B234" s="350"/>
      <c r="C234" s="350"/>
      <c r="D234" s="60">
        <f>I234</f>
        <v>0</v>
      </c>
      <c r="E234" s="60">
        <v>0</v>
      </c>
      <c r="F234" s="60">
        <v>0</v>
      </c>
      <c r="G234" s="60">
        <v>0</v>
      </c>
      <c r="H234" s="60">
        <v>0</v>
      </c>
      <c r="I234" s="60">
        <f>I47+I194+I188</f>
        <v>0</v>
      </c>
      <c r="J234" s="31">
        <v>0</v>
      </c>
      <c r="K234" s="10" t="s">
        <v>171</v>
      </c>
      <c r="L234" s="389"/>
    </row>
    <row r="235" spans="1:12" ht="17.25" customHeight="1">
      <c r="A235" s="349"/>
      <c r="B235" s="350"/>
      <c r="C235" s="43" t="s">
        <v>664</v>
      </c>
      <c r="D235" s="60">
        <f aca="true" t="shared" si="13" ref="D235:J235">D233+D234</f>
        <v>1250</v>
      </c>
      <c r="E235" s="60">
        <f t="shared" si="13"/>
        <v>0</v>
      </c>
      <c r="F235" s="60">
        <f t="shared" si="13"/>
        <v>0</v>
      </c>
      <c r="G235" s="60">
        <f t="shared" si="13"/>
        <v>0</v>
      </c>
      <c r="H235" s="60">
        <f t="shared" si="13"/>
        <v>0</v>
      </c>
      <c r="I235" s="60">
        <f t="shared" si="13"/>
        <v>1250</v>
      </c>
      <c r="J235" s="60">
        <f t="shared" si="13"/>
        <v>0</v>
      </c>
      <c r="K235" s="10"/>
      <c r="L235" s="389"/>
    </row>
    <row r="236" spans="1:12" ht="17.25" customHeight="1">
      <c r="A236" s="349"/>
      <c r="B236" s="350"/>
      <c r="C236" s="350" t="s">
        <v>637</v>
      </c>
      <c r="D236" s="60">
        <f>I236</f>
        <v>0</v>
      </c>
      <c r="E236" s="60">
        <v>0</v>
      </c>
      <c r="F236" s="60">
        <v>0</v>
      </c>
      <c r="G236" s="60">
        <v>0</v>
      </c>
      <c r="H236" s="60">
        <v>0</v>
      </c>
      <c r="I236" s="60">
        <f>I31</f>
        <v>0</v>
      </c>
      <c r="J236" s="60">
        <v>0</v>
      </c>
      <c r="K236" s="10" t="s">
        <v>172</v>
      </c>
      <c r="L236" s="389"/>
    </row>
    <row r="237" spans="1:12" ht="17.25" customHeight="1">
      <c r="A237" s="349"/>
      <c r="B237" s="350"/>
      <c r="C237" s="350"/>
      <c r="D237" s="60">
        <f>I237</f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f>I48+I189+I195</f>
        <v>0</v>
      </c>
      <c r="J237" s="60">
        <v>0</v>
      </c>
      <c r="K237" s="10" t="s">
        <v>171</v>
      </c>
      <c r="L237" s="389"/>
    </row>
    <row r="238" spans="1:12" ht="17.25" customHeight="1">
      <c r="A238" s="349"/>
      <c r="B238" s="350"/>
      <c r="C238" s="43" t="s">
        <v>387</v>
      </c>
      <c r="D238" s="60">
        <f>D236+D237</f>
        <v>0</v>
      </c>
      <c r="E238" s="60">
        <v>0</v>
      </c>
      <c r="F238" s="60">
        <v>0</v>
      </c>
      <c r="G238" s="60">
        <v>0</v>
      </c>
      <c r="H238" s="60">
        <v>0</v>
      </c>
      <c r="I238" s="60">
        <f>I236+I237</f>
        <v>0</v>
      </c>
      <c r="J238" s="60">
        <v>0</v>
      </c>
      <c r="K238" s="10"/>
      <c r="L238" s="389"/>
    </row>
    <row r="239" spans="1:12" ht="21.75" customHeight="1">
      <c r="A239" s="349"/>
      <c r="B239" s="350"/>
      <c r="C239" s="241" t="s">
        <v>638</v>
      </c>
      <c r="D239" s="113">
        <f aca="true" t="shared" si="14" ref="D239:I239">D208+D212+D216+D220+D224+D228+D232+D235+D238</f>
        <v>65829.30189999999</v>
      </c>
      <c r="E239" s="113">
        <f t="shared" si="14"/>
        <v>487.8</v>
      </c>
      <c r="F239" s="113">
        <f t="shared" si="14"/>
        <v>1660.03754</v>
      </c>
      <c r="G239" s="113">
        <f t="shared" si="14"/>
        <v>1570.22609</v>
      </c>
      <c r="H239" s="113">
        <f t="shared" si="14"/>
        <v>89.81145</v>
      </c>
      <c r="I239" s="113">
        <f t="shared" si="14"/>
        <v>63681.46436</v>
      </c>
      <c r="J239" s="113">
        <f>J208+J212+J216+J220+J224+J228+J232+J235</f>
        <v>0</v>
      </c>
      <c r="K239" s="113"/>
      <c r="L239" s="438"/>
    </row>
    <row r="240" spans="1:10" ht="15">
      <c r="A240" s="17"/>
      <c r="B240" t="s">
        <v>158</v>
      </c>
      <c r="C240" s="17"/>
      <c r="D240" s="17"/>
      <c r="E240" s="17"/>
      <c r="F240" s="17"/>
      <c r="G240" s="17"/>
      <c r="H240" s="17"/>
      <c r="I240" s="17"/>
      <c r="J240" s="17"/>
    </row>
  </sheetData>
  <sheetProtection/>
  <mergeCells count="130">
    <mergeCell ref="A72:A74"/>
    <mergeCell ref="B72:B74"/>
    <mergeCell ref="K70:K74"/>
    <mergeCell ref="K104:K105"/>
    <mergeCell ref="K84:K88"/>
    <mergeCell ref="A70:A71"/>
    <mergeCell ref="L61:L74"/>
    <mergeCell ref="L103:L107"/>
    <mergeCell ref="K178:K184"/>
    <mergeCell ref="L178:L184"/>
    <mergeCell ref="L112:L120"/>
    <mergeCell ref="K119:K120"/>
    <mergeCell ref="K121:K122"/>
    <mergeCell ref="L121:L129"/>
    <mergeCell ref="K125:K129"/>
    <mergeCell ref="K146:K154"/>
    <mergeCell ref="L185:L193"/>
    <mergeCell ref="K130:K136"/>
    <mergeCell ref="L130:L136"/>
    <mergeCell ref="K137:K145"/>
    <mergeCell ref="L137:L145"/>
    <mergeCell ref="K163:K169"/>
    <mergeCell ref="L163:L169"/>
    <mergeCell ref="K170:K177"/>
    <mergeCell ref="L170:L177"/>
    <mergeCell ref="A32:A34"/>
    <mergeCell ref="K32:K34"/>
    <mergeCell ref="K35:K39"/>
    <mergeCell ref="K81:K83"/>
    <mergeCell ref="K68:K69"/>
    <mergeCell ref="K77:K80"/>
    <mergeCell ref="B70:B71"/>
    <mergeCell ref="K49:K55"/>
    <mergeCell ref="K40:K48"/>
    <mergeCell ref="A49:A55"/>
    <mergeCell ref="A1:L1"/>
    <mergeCell ref="A2:L2"/>
    <mergeCell ref="A3:L3"/>
    <mergeCell ref="B32:B34"/>
    <mergeCell ref="L23:L34"/>
    <mergeCell ref="J12:J16"/>
    <mergeCell ref="A22:L22"/>
    <mergeCell ref="A23:A31"/>
    <mergeCell ref="B23:B31"/>
    <mergeCell ref="K23:K31"/>
    <mergeCell ref="L229:L239"/>
    <mergeCell ref="L205:L228"/>
    <mergeCell ref="L35:L60"/>
    <mergeCell ref="K56:K60"/>
    <mergeCell ref="K61:K63"/>
    <mergeCell ref="L75:L83"/>
    <mergeCell ref="L146:L154"/>
    <mergeCell ref="K155:K162"/>
    <mergeCell ref="L155:L162"/>
    <mergeCell ref="L92:L102"/>
    <mergeCell ref="A225:A239"/>
    <mergeCell ref="B225:B239"/>
    <mergeCell ref="C225:C227"/>
    <mergeCell ref="C229:C231"/>
    <mergeCell ref="C233:C234"/>
    <mergeCell ref="C236:C237"/>
    <mergeCell ref="C221:C223"/>
    <mergeCell ref="A200:A204"/>
    <mergeCell ref="B200:B204"/>
    <mergeCell ref="K200:K204"/>
    <mergeCell ref="A205:A224"/>
    <mergeCell ref="B205:B224"/>
    <mergeCell ref="C205:C207"/>
    <mergeCell ref="C209:C211"/>
    <mergeCell ref="C213:C215"/>
    <mergeCell ref="C217:C219"/>
    <mergeCell ref="O185:S185"/>
    <mergeCell ref="A188:A189"/>
    <mergeCell ref="B188:B189"/>
    <mergeCell ref="A199:L199"/>
    <mergeCell ref="B196:L196"/>
    <mergeCell ref="A197:L197"/>
    <mergeCell ref="A194:A195"/>
    <mergeCell ref="B194:B195"/>
    <mergeCell ref="A198:L198"/>
    <mergeCell ref="K185:K191"/>
    <mergeCell ref="B49:B55"/>
    <mergeCell ref="K65:K66"/>
    <mergeCell ref="B35:B39"/>
    <mergeCell ref="L200:L204"/>
    <mergeCell ref="L84:L91"/>
    <mergeCell ref="K90:K91"/>
    <mergeCell ref="A110:L110"/>
    <mergeCell ref="A111:L111"/>
    <mergeCell ref="K114:K118"/>
    <mergeCell ref="A92:A93"/>
    <mergeCell ref="A10:L10"/>
    <mergeCell ref="A11:L11"/>
    <mergeCell ref="A12:A16"/>
    <mergeCell ref="B12:B16"/>
    <mergeCell ref="C12:C16"/>
    <mergeCell ref="D12:D16"/>
    <mergeCell ref="F14:H14"/>
    <mergeCell ref="I14:I16"/>
    <mergeCell ref="G15:H15"/>
    <mergeCell ref="E12:I12"/>
    <mergeCell ref="A7:L7"/>
    <mergeCell ref="A8:L8"/>
    <mergeCell ref="A20:L21"/>
    <mergeCell ref="A62:A63"/>
    <mergeCell ref="B62:B63"/>
    <mergeCell ref="A40:A48"/>
    <mergeCell ref="B40:B48"/>
    <mergeCell ref="A59:A60"/>
    <mergeCell ref="B59:B60"/>
    <mergeCell ref="J9:L9"/>
    <mergeCell ref="A4:L4"/>
    <mergeCell ref="A5:L5"/>
    <mergeCell ref="A19:L19"/>
    <mergeCell ref="B18:L18"/>
    <mergeCell ref="A6:L6"/>
    <mergeCell ref="L12:L16"/>
    <mergeCell ref="F15:F16"/>
    <mergeCell ref="K12:K16"/>
    <mergeCell ref="E13:E16"/>
    <mergeCell ref="F13:I13"/>
    <mergeCell ref="A109:L109"/>
    <mergeCell ref="A95:A96"/>
    <mergeCell ref="B95:B96"/>
    <mergeCell ref="A97:A98"/>
    <mergeCell ref="B97:B98"/>
    <mergeCell ref="B108:L108"/>
    <mergeCell ref="K92:K100"/>
    <mergeCell ref="B92:B93"/>
    <mergeCell ref="K106:K107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7" r:id="rId1"/>
  <rowBreaks count="16" manualBreakCount="16">
    <brk id="34" max="11" man="1"/>
    <brk id="60" max="11" man="1"/>
    <brk id="74" max="11" man="1"/>
    <brk id="83" max="11" man="1"/>
    <brk id="91" max="11" man="1"/>
    <brk id="103" max="11" man="1"/>
    <brk id="117" max="11" man="1"/>
    <brk id="127" max="11" man="1"/>
    <brk id="135" max="11" man="1"/>
    <brk id="144" max="11" man="1"/>
    <brk id="153" max="11" man="1"/>
    <brk id="161" max="11" man="1"/>
    <brk id="168" max="11" man="1"/>
    <brk id="176" max="11" man="1"/>
    <brk id="186" max="11" man="1"/>
    <brk id="20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SheetLayoutView="100" zoomScalePageLayoutView="0" workbookViewId="0" topLeftCell="A1">
      <selection activeCell="A10" sqref="A10:L10"/>
    </sheetView>
  </sheetViews>
  <sheetFormatPr defaultColWidth="9.140625" defaultRowHeight="12.75"/>
  <cols>
    <col min="1" max="1" width="9.00390625" style="0" bestFit="1" customWidth="1"/>
    <col min="2" max="2" width="25.28125" style="0" customWidth="1"/>
    <col min="3" max="3" width="15.57421875" style="0" customWidth="1"/>
    <col min="4" max="4" width="13.7109375" style="0" customWidth="1"/>
    <col min="5" max="5" width="11.421875" style="0" customWidth="1"/>
    <col min="6" max="8" width="13.7109375" style="0" customWidth="1"/>
    <col min="9" max="9" width="12.8515625" style="0" bestFit="1" customWidth="1"/>
    <col min="10" max="10" width="13.28125" style="0" customWidth="1"/>
    <col min="11" max="11" width="15.8515625" style="0" customWidth="1"/>
    <col min="12" max="12" width="21.140625" style="0" customWidth="1"/>
  </cols>
  <sheetData>
    <row r="1" spans="1:12" ht="15">
      <c r="A1" s="406" t="s">
        <v>133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15">
      <c r="A2" s="406" t="s">
        <v>612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2" ht="15">
      <c r="A3" s="406" t="s">
        <v>310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</row>
    <row r="4" spans="1:14" ht="15">
      <c r="A4" s="406" t="s">
        <v>329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28"/>
      <c r="N4" s="28"/>
    </row>
    <row r="5" spans="1:14" ht="15">
      <c r="A5" s="406" t="s">
        <v>635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28"/>
      <c r="N5" s="28"/>
    </row>
    <row r="6" spans="1:14" ht="15">
      <c r="A6" s="406" t="s">
        <v>633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28"/>
      <c r="N6" s="28"/>
    </row>
    <row r="7" spans="1:14" ht="15">
      <c r="A7" s="406" t="s">
        <v>676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28"/>
      <c r="N7" s="28"/>
    </row>
    <row r="8" spans="1:14" ht="15">
      <c r="A8" s="406" t="s">
        <v>633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28"/>
      <c r="N8" s="28"/>
    </row>
    <row r="9" spans="1:14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28"/>
      <c r="N9" s="28"/>
    </row>
    <row r="10" spans="1:12" ht="40.5" customHeight="1">
      <c r="A10" s="441" t="s">
        <v>634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</row>
    <row r="11" ht="15">
      <c r="A11" s="45"/>
    </row>
    <row r="12" spans="1:12" ht="12.75" customHeight="1">
      <c r="A12" s="412" t="s">
        <v>165</v>
      </c>
      <c r="B12" s="412" t="s">
        <v>200</v>
      </c>
      <c r="C12" s="412" t="s">
        <v>178</v>
      </c>
      <c r="D12" s="412" t="s">
        <v>201</v>
      </c>
      <c r="E12" s="415" t="s">
        <v>166</v>
      </c>
      <c r="F12" s="415"/>
      <c r="G12" s="415"/>
      <c r="H12" s="415"/>
      <c r="I12" s="415"/>
      <c r="J12" s="412" t="s">
        <v>180</v>
      </c>
      <c r="K12" s="412" t="s">
        <v>202</v>
      </c>
      <c r="L12" s="464" t="s">
        <v>193</v>
      </c>
    </row>
    <row r="13" spans="1:12" ht="12.75">
      <c r="A13" s="413"/>
      <c r="B13" s="413"/>
      <c r="C13" s="413"/>
      <c r="D13" s="413"/>
      <c r="E13" s="412" t="s">
        <v>167</v>
      </c>
      <c r="F13" s="415" t="s">
        <v>183</v>
      </c>
      <c r="G13" s="415"/>
      <c r="H13" s="415"/>
      <c r="I13" s="415"/>
      <c r="J13" s="413"/>
      <c r="K13" s="413"/>
      <c r="L13" s="465"/>
    </row>
    <row r="14" spans="1:12" ht="20.25" customHeight="1">
      <c r="A14" s="413"/>
      <c r="B14" s="413"/>
      <c r="C14" s="413"/>
      <c r="D14" s="413"/>
      <c r="E14" s="413"/>
      <c r="F14" s="459" t="s">
        <v>184</v>
      </c>
      <c r="G14" s="460"/>
      <c r="H14" s="461"/>
      <c r="I14" s="412" t="s">
        <v>168</v>
      </c>
      <c r="J14" s="413"/>
      <c r="K14" s="413"/>
      <c r="L14" s="465"/>
    </row>
    <row r="15" spans="1:12" ht="17.25" customHeight="1">
      <c r="A15" s="413"/>
      <c r="B15" s="413"/>
      <c r="C15" s="413"/>
      <c r="D15" s="413"/>
      <c r="E15" s="413"/>
      <c r="F15" s="462" t="s">
        <v>306</v>
      </c>
      <c r="G15" s="415" t="s">
        <v>303</v>
      </c>
      <c r="H15" s="415"/>
      <c r="I15" s="413"/>
      <c r="J15" s="413"/>
      <c r="K15" s="413"/>
      <c r="L15" s="465"/>
    </row>
    <row r="16" spans="1:12" ht="39">
      <c r="A16" s="414"/>
      <c r="B16" s="414"/>
      <c r="C16" s="414"/>
      <c r="D16" s="414"/>
      <c r="E16" s="414"/>
      <c r="F16" s="463"/>
      <c r="G16" s="5" t="s">
        <v>304</v>
      </c>
      <c r="H16" s="5" t="s">
        <v>305</v>
      </c>
      <c r="I16" s="414"/>
      <c r="J16" s="414"/>
      <c r="K16" s="414"/>
      <c r="L16" s="466"/>
    </row>
    <row r="17" spans="1:12" ht="12.7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</row>
    <row r="18" spans="1:12" ht="19.5" customHeight="1">
      <c r="A18" s="46">
        <v>1</v>
      </c>
      <c r="B18" s="473" t="s">
        <v>318</v>
      </c>
      <c r="C18" s="474"/>
      <c r="D18" s="474"/>
      <c r="E18" s="474"/>
      <c r="F18" s="474"/>
      <c r="G18" s="474"/>
      <c r="H18" s="474"/>
      <c r="I18" s="474"/>
      <c r="J18" s="474"/>
      <c r="K18" s="474"/>
      <c r="L18" s="475"/>
    </row>
    <row r="19" spans="1:12" ht="21" customHeight="1">
      <c r="A19" s="476" t="s">
        <v>319</v>
      </c>
      <c r="B19" s="476"/>
      <c r="C19" s="476"/>
      <c r="D19" s="476"/>
      <c r="E19" s="476"/>
      <c r="F19" s="476"/>
      <c r="G19" s="476"/>
      <c r="H19" s="476"/>
      <c r="I19" s="476"/>
      <c r="J19" s="476"/>
      <c r="K19" s="476"/>
      <c r="L19" s="476"/>
    </row>
    <row r="20" spans="1:12" ht="19.5" customHeight="1">
      <c r="A20" s="477" t="s">
        <v>320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9"/>
    </row>
    <row r="21" spans="1:12" ht="19.5" customHeight="1">
      <c r="A21" s="467" t="s">
        <v>170</v>
      </c>
      <c r="B21" s="412" t="s">
        <v>322</v>
      </c>
      <c r="C21" s="5" t="s">
        <v>219</v>
      </c>
      <c r="D21" s="33">
        <f aca="true" t="shared" si="0" ref="D21:D30">I21</f>
        <v>26320.12689</v>
      </c>
      <c r="E21" s="33">
        <v>0</v>
      </c>
      <c r="F21" s="33">
        <v>0</v>
      </c>
      <c r="G21" s="33">
        <v>0</v>
      </c>
      <c r="H21" s="33">
        <v>0</v>
      </c>
      <c r="I21" s="33">
        <v>26320.12689</v>
      </c>
      <c r="J21" s="33">
        <v>0</v>
      </c>
      <c r="K21" s="412" t="s">
        <v>174</v>
      </c>
      <c r="L21" s="415" t="s">
        <v>321</v>
      </c>
    </row>
    <row r="22" spans="1:12" ht="19.5" customHeight="1">
      <c r="A22" s="468"/>
      <c r="B22" s="413"/>
      <c r="C22" s="5" t="s">
        <v>220</v>
      </c>
      <c r="D22" s="39">
        <f t="shared" si="0"/>
        <v>29552.07792</v>
      </c>
      <c r="E22" s="39">
        <v>0</v>
      </c>
      <c r="F22" s="39">
        <v>0</v>
      </c>
      <c r="G22" s="39">
        <v>0</v>
      </c>
      <c r="H22" s="39">
        <v>0</v>
      </c>
      <c r="I22" s="39">
        <v>29552.07792</v>
      </c>
      <c r="J22" s="33">
        <v>0</v>
      </c>
      <c r="K22" s="413"/>
      <c r="L22" s="415"/>
    </row>
    <row r="23" spans="1:12" ht="19.5" customHeight="1">
      <c r="A23" s="468"/>
      <c r="B23" s="413"/>
      <c r="C23" s="52" t="s">
        <v>221</v>
      </c>
      <c r="D23" s="39">
        <f>I23+J23</f>
        <v>35183.3784</v>
      </c>
      <c r="E23" s="39">
        <v>0</v>
      </c>
      <c r="F23" s="39">
        <v>0</v>
      </c>
      <c r="G23" s="39">
        <v>0</v>
      </c>
      <c r="H23" s="39">
        <v>0</v>
      </c>
      <c r="I23" s="39">
        <v>34990.7384</v>
      </c>
      <c r="J23" s="39">
        <v>192.64</v>
      </c>
      <c r="K23" s="413"/>
      <c r="L23" s="415"/>
    </row>
    <row r="24" spans="1:12" ht="19.5" customHeight="1">
      <c r="A24" s="468"/>
      <c r="B24" s="413"/>
      <c r="C24" s="52" t="s">
        <v>278</v>
      </c>
      <c r="D24" s="39">
        <f t="shared" si="0"/>
        <v>31030.552480000002</v>
      </c>
      <c r="E24" s="39">
        <v>0</v>
      </c>
      <c r="F24" s="39">
        <v>0</v>
      </c>
      <c r="G24" s="39">
        <v>0</v>
      </c>
      <c r="H24" s="39">
        <v>0</v>
      </c>
      <c r="I24" s="39">
        <f>31046.7046-16.15212</f>
        <v>31030.552480000002</v>
      </c>
      <c r="J24" s="39">
        <v>0</v>
      </c>
      <c r="K24" s="413"/>
      <c r="L24" s="415"/>
    </row>
    <row r="25" spans="1:12" ht="19.5" customHeight="1">
      <c r="A25" s="468"/>
      <c r="B25" s="413"/>
      <c r="C25" s="52" t="s">
        <v>307</v>
      </c>
      <c r="D25" s="39">
        <f t="shared" si="0"/>
        <v>33915.86309</v>
      </c>
      <c r="E25" s="39">
        <v>0</v>
      </c>
      <c r="F25" s="39">
        <v>0</v>
      </c>
      <c r="G25" s="39">
        <v>0</v>
      </c>
      <c r="H25" s="39">
        <v>0</v>
      </c>
      <c r="I25" s="39">
        <v>33915.86309</v>
      </c>
      <c r="J25" s="39">
        <v>0</v>
      </c>
      <c r="K25" s="413"/>
      <c r="L25" s="415"/>
    </row>
    <row r="26" spans="1:12" ht="19.5" customHeight="1">
      <c r="A26" s="468"/>
      <c r="B26" s="413"/>
      <c r="C26" s="52" t="s">
        <v>308</v>
      </c>
      <c r="D26" s="39">
        <f>I26</f>
        <v>37167.49662</v>
      </c>
      <c r="E26" s="39">
        <v>0</v>
      </c>
      <c r="F26" s="39">
        <v>0</v>
      </c>
      <c r="G26" s="39">
        <v>0</v>
      </c>
      <c r="H26" s="39">
        <v>0</v>
      </c>
      <c r="I26" s="39">
        <v>37167.49662</v>
      </c>
      <c r="J26" s="39">
        <v>0</v>
      </c>
      <c r="K26" s="413"/>
      <c r="L26" s="415"/>
    </row>
    <row r="27" spans="1:12" ht="19.5" customHeight="1">
      <c r="A27" s="468"/>
      <c r="B27" s="413"/>
      <c r="C27" s="158" t="s">
        <v>684</v>
      </c>
      <c r="D27" s="181">
        <f>I27</f>
        <v>40717.51241</v>
      </c>
      <c r="E27" s="181">
        <v>0</v>
      </c>
      <c r="F27" s="181">
        <v>0</v>
      </c>
      <c r="G27" s="181">
        <v>0</v>
      </c>
      <c r="H27" s="181">
        <v>0</v>
      </c>
      <c r="I27" s="181">
        <v>40717.51241</v>
      </c>
      <c r="J27" s="181">
        <v>0</v>
      </c>
      <c r="K27" s="413"/>
      <c r="L27" s="415"/>
    </row>
    <row r="28" spans="1:12" ht="19.5" customHeight="1">
      <c r="A28" s="468"/>
      <c r="B28" s="413"/>
      <c r="C28" s="151" t="s">
        <v>687</v>
      </c>
      <c r="D28" s="153">
        <f>I28</f>
        <v>28403.4382</v>
      </c>
      <c r="E28" s="153">
        <v>0</v>
      </c>
      <c r="F28" s="153">
        <v>0</v>
      </c>
      <c r="G28" s="153">
        <v>0</v>
      </c>
      <c r="H28" s="153">
        <v>0</v>
      </c>
      <c r="I28" s="153">
        <v>28403.4382</v>
      </c>
      <c r="J28" s="153">
        <v>0</v>
      </c>
      <c r="K28" s="413"/>
      <c r="L28" s="415"/>
    </row>
    <row r="29" spans="1:12" ht="19.5" customHeight="1">
      <c r="A29" s="469"/>
      <c r="B29" s="414"/>
      <c r="C29" s="151" t="s">
        <v>637</v>
      </c>
      <c r="D29" s="153">
        <f>I29</f>
        <v>25687.7592</v>
      </c>
      <c r="E29" s="153">
        <v>0</v>
      </c>
      <c r="F29" s="153">
        <v>0</v>
      </c>
      <c r="G29" s="153">
        <v>0</v>
      </c>
      <c r="H29" s="153">
        <v>0</v>
      </c>
      <c r="I29" s="153">
        <v>25687.7592</v>
      </c>
      <c r="J29" s="153">
        <v>0</v>
      </c>
      <c r="K29" s="414"/>
      <c r="L29" s="415"/>
    </row>
    <row r="30" spans="1:12" ht="81" customHeight="1">
      <c r="A30" s="66"/>
      <c r="B30" s="54" t="s">
        <v>323</v>
      </c>
      <c r="C30" s="52" t="s">
        <v>220</v>
      </c>
      <c r="D30" s="39">
        <f t="shared" si="0"/>
        <v>74</v>
      </c>
      <c r="E30" s="39">
        <v>0</v>
      </c>
      <c r="F30" s="39">
        <v>0</v>
      </c>
      <c r="G30" s="39">
        <v>0</v>
      </c>
      <c r="H30" s="39">
        <v>0</v>
      </c>
      <c r="I30" s="39">
        <v>74</v>
      </c>
      <c r="J30" s="39">
        <v>0</v>
      </c>
      <c r="K30" s="152" t="s">
        <v>174</v>
      </c>
      <c r="L30" s="415"/>
    </row>
    <row r="31" spans="1:12" ht="81" customHeight="1">
      <c r="A31" s="66"/>
      <c r="B31" s="54" t="s">
        <v>106</v>
      </c>
      <c r="C31" s="52" t="s">
        <v>221</v>
      </c>
      <c r="D31" s="39">
        <f>J31</f>
        <v>192.64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192.64</v>
      </c>
      <c r="K31" s="5" t="s">
        <v>107</v>
      </c>
      <c r="L31" s="152"/>
    </row>
    <row r="32" spans="1:12" ht="19.5" customHeight="1">
      <c r="A32" s="470"/>
      <c r="B32" s="421" t="s">
        <v>169</v>
      </c>
      <c r="C32" s="64" t="s">
        <v>219</v>
      </c>
      <c r="D32" s="65">
        <f aca="true" t="shared" si="1" ref="D32:D38">D21</f>
        <v>26320.12689</v>
      </c>
      <c r="E32" s="65">
        <v>0</v>
      </c>
      <c r="F32" s="65">
        <f>F21</f>
        <v>0</v>
      </c>
      <c r="G32" s="65">
        <v>0</v>
      </c>
      <c r="H32" s="65">
        <v>0</v>
      </c>
      <c r="I32" s="65">
        <f aca="true" t="shared" si="2" ref="I32:I40">I21</f>
        <v>26320.12689</v>
      </c>
      <c r="J32" s="65">
        <v>0</v>
      </c>
      <c r="K32" s="412"/>
      <c r="L32" s="415"/>
    </row>
    <row r="33" spans="1:12" ht="19.5" customHeight="1">
      <c r="A33" s="471"/>
      <c r="B33" s="422"/>
      <c r="C33" s="64" t="s">
        <v>220</v>
      </c>
      <c r="D33" s="65">
        <f t="shared" si="1"/>
        <v>29552.07792</v>
      </c>
      <c r="E33" s="65">
        <v>0</v>
      </c>
      <c r="F33" s="65">
        <v>0</v>
      </c>
      <c r="G33" s="65">
        <v>0</v>
      </c>
      <c r="H33" s="65">
        <v>0</v>
      </c>
      <c r="I33" s="65">
        <f t="shared" si="2"/>
        <v>29552.07792</v>
      </c>
      <c r="J33" s="65">
        <v>0</v>
      </c>
      <c r="K33" s="413"/>
      <c r="L33" s="415"/>
    </row>
    <row r="34" spans="1:12" ht="19.5" customHeight="1">
      <c r="A34" s="471"/>
      <c r="B34" s="422"/>
      <c r="C34" s="64" t="s">
        <v>221</v>
      </c>
      <c r="D34" s="65">
        <f t="shared" si="1"/>
        <v>35183.3784</v>
      </c>
      <c r="E34" s="65">
        <v>0</v>
      </c>
      <c r="F34" s="65">
        <v>0</v>
      </c>
      <c r="G34" s="65">
        <v>0</v>
      </c>
      <c r="H34" s="65">
        <v>0</v>
      </c>
      <c r="I34" s="65">
        <f t="shared" si="2"/>
        <v>34990.7384</v>
      </c>
      <c r="J34" s="65">
        <f>J23</f>
        <v>192.64</v>
      </c>
      <c r="K34" s="413"/>
      <c r="L34" s="415"/>
    </row>
    <row r="35" spans="1:12" ht="19.5" customHeight="1">
      <c r="A35" s="471"/>
      <c r="B35" s="422"/>
      <c r="C35" s="64" t="s">
        <v>278</v>
      </c>
      <c r="D35" s="65">
        <f t="shared" si="1"/>
        <v>31030.552480000002</v>
      </c>
      <c r="E35" s="65">
        <v>0</v>
      </c>
      <c r="F35" s="65">
        <v>0</v>
      </c>
      <c r="G35" s="65">
        <v>0</v>
      </c>
      <c r="H35" s="65">
        <v>0</v>
      </c>
      <c r="I35" s="65">
        <f t="shared" si="2"/>
        <v>31030.552480000002</v>
      </c>
      <c r="J35" s="65">
        <v>0</v>
      </c>
      <c r="K35" s="413"/>
      <c r="L35" s="415"/>
    </row>
    <row r="36" spans="1:12" ht="19.5" customHeight="1">
      <c r="A36" s="471"/>
      <c r="B36" s="422"/>
      <c r="C36" s="64" t="s">
        <v>307</v>
      </c>
      <c r="D36" s="65">
        <f t="shared" si="1"/>
        <v>33915.86309</v>
      </c>
      <c r="E36" s="65">
        <v>0</v>
      </c>
      <c r="F36" s="65">
        <v>0</v>
      </c>
      <c r="G36" s="65">
        <v>0</v>
      </c>
      <c r="H36" s="65">
        <v>0</v>
      </c>
      <c r="I36" s="65">
        <f t="shared" si="2"/>
        <v>33915.86309</v>
      </c>
      <c r="J36" s="65">
        <v>0</v>
      </c>
      <c r="K36" s="413"/>
      <c r="L36" s="415"/>
    </row>
    <row r="37" spans="1:12" ht="19.5" customHeight="1">
      <c r="A37" s="471"/>
      <c r="B37" s="422"/>
      <c r="C37" s="64" t="s">
        <v>308</v>
      </c>
      <c r="D37" s="65">
        <f>D26</f>
        <v>37167.49662</v>
      </c>
      <c r="E37" s="65">
        <v>0</v>
      </c>
      <c r="F37" s="65">
        <v>0</v>
      </c>
      <c r="G37" s="65">
        <v>0</v>
      </c>
      <c r="H37" s="65">
        <v>0</v>
      </c>
      <c r="I37" s="65">
        <f>I26</f>
        <v>37167.49662</v>
      </c>
      <c r="J37" s="65">
        <v>0</v>
      </c>
      <c r="K37" s="413"/>
      <c r="L37" s="415"/>
    </row>
    <row r="38" spans="1:12" ht="19.5" customHeight="1">
      <c r="A38" s="471"/>
      <c r="B38" s="422"/>
      <c r="C38" s="182" t="s">
        <v>684</v>
      </c>
      <c r="D38" s="183">
        <f t="shared" si="1"/>
        <v>40717.51241</v>
      </c>
      <c r="E38" s="183">
        <v>0</v>
      </c>
      <c r="F38" s="183">
        <v>0</v>
      </c>
      <c r="G38" s="183">
        <v>0</v>
      </c>
      <c r="H38" s="183">
        <v>0</v>
      </c>
      <c r="I38" s="183">
        <f t="shared" si="2"/>
        <v>40717.51241</v>
      </c>
      <c r="J38" s="183">
        <v>0</v>
      </c>
      <c r="K38" s="413"/>
      <c r="L38" s="415"/>
    </row>
    <row r="39" spans="1:12" ht="19.5" customHeight="1">
      <c r="A39" s="471"/>
      <c r="B39" s="422"/>
      <c r="C39" s="25" t="s">
        <v>687</v>
      </c>
      <c r="D39" s="47">
        <f>D28</f>
        <v>28403.4382</v>
      </c>
      <c r="E39" s="47">
        <f>E28</f>
        <v>0</v>
      </c>
      <c r="F39" s="47">
        <f>F28</f>
        <v>0</v>
      </c>
      <c r="G39" s="47">
        <f>G28</f>
        <v>0</v>
      </c>
      <c r="H39" s="47">
        <f>H28</f>
        <v>0</v>
      </c>
      <c r="I39" s="47">
        <f t="shared" si="2"/>
        <v>28403.4382</v>
      </c>
      <c r="J39" s="47">
        <f>J28</f>
        <v>0</v>
      </c>
      <c r="K39" s="413"/>
      <c r="L39" s="415"/>
    </row>
    <row r="40" spans="1:12" ht="19.5" customHeight="1">
      <c r="A40" s="471"/>
      <c r="B40" s="422"/>
      <c r="C40" s="25" t="s">
        <v>637</v>
      </c>
      <c r="D40" s="47">
        <f>I40</f>
        <v>25687.7592</v>
      </c>
      <c r="E40" s="47">
        <v>0</v>
      </c>
      <c r="F40" s="47">
        <v>0</v>
      </c>
      <c r="G40" s="47">
        <v>0</v>
      </c>
      <c r="H40" s="47">
        <v>0</v>
      </c>
      <c r="I40" s="47">
        <f t="shared" si="2"/>
        <v>25687.7592</v>
      </c>
      <c r="J40" s="47">
        <v>0</v>
      </c>
      <c r="K40" s="413"/>
      <c r="L40" s="415"/>
    </row>
    <row r="41" spans="1:12" ht="19.5" customHeight="1">
      <c r="A41" s="472"/>
      <c r="B41" s="423"/>
      <c r="C41" s="48" t="s">
        <v>395</v>
      </c>
      <c r="D41" s="32">
        <f>D32+D33+D34+D35+D36+D37+D38+D39+D40</f>
        <v>287978.2052099999</v>
      </c>
      <c r="E41" s="32">
        <v>0</v>
      </c>
      <c r="F41" s="32">
        <v>0</v>
      </c>
      <c r="G41" s="34">
        <v>0</v>
      </c>
      <c r="H41" s="34">
        <v>0</v>
      </c>
      <c r="I41" s="32">
        <f>I32+I33+I34+I35+I36+I37+I38+I39+I40</f>
        <v>287785.56521000003</v>
      </c>
      <c r="J41" s="32">
        <f>J34</f>
        <v>192.64</v>
      </c>
      <c r="K41" s="414"/>
      <c r="L41" s="415"/>
    </row>
    <row r="67" ht="12.75">
      <c r="B67" t="s">
        <v>158</v>
      </c>
    </row>
  </sheetData>
  <sheetProtection/>
  <mergeCells count="34">
    <mergeCell ref="A1:L1"/>
    <mergeCell ref="A2:L2"/>
    <mergeCell ref="A3:L3"/>
    <mergeCell ref="A32:A41"/>
    <mergeCell ref="B32:B41"/>
    <mergeCell ref="K32:K41"/>
    <mergeCell ref="L32:L41"/>
    <mergeCell ref="B18:L18"/>
    <mergeCell ref="A19:L19"/>
    <mergeCell ref="A20:L20"/>
    <mergeCell ref="L21:L30"/>
    <mergeCell ref="A21:A29"/>
    <mergeCell ref="B21:B29"/>
    <mergeCell ref="K21:K29"/>
    <mergeCell ref="A8:L8"/>
    <mergeCell ref="A10:L10"/>
    <mergeCell ref="A12:A16"/>
    <mergeCell ref="B12:B16"/>
    <mergeCell ref="C12:C16"/>
    <mergeCell ref="D12:D16"/>
    <mergeCell ref="E12:I12"/>
    <mergeCell ref="J12:J16"/>
    <mergeCell ref="K12:K16"/>
    <mergeCell ref="L12:L16"/>
    <mergeCell ref="A4:L4"/>
    <mergeCell ref="A6:L6"/>
    <mergeCell ref="E13:E16"/>
    <mergeCell ref="F13:I13"/>
    <mergeCell ref="F14:H14"/>
    <mergeCell ref="A5:L5"/>
    <mergeCell ref="A7:L7"/>
    <mergeCell ref="I14:I16"/>
    <mergeCell ref="F15:F16"/>
    <mergeCell ref="G15:H15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2" r:id="rId1"/>
  <rowBreaks count="1" manualBreakCount="1">
    <brk id="3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view="pageBreakPreview" zoomScale="75" zoomScaleNormal="75" zoomScaleSheetLayoutView="75" zoomScalePageLayoutView="0" workbookViewId="0" topLeftCell="A1">
      <selection activeCell="E15" sqref="E15"/>
    </sheetView>
  </sheetViews>
  <sheetFormatPr defaultColWidth="9.140625" defaultRowHeight="12.75"/>
  <cols>
    <col min="2" max="2" width="39.7109375" style="0" customWidth="1"/>
    <col min="3" max="3" width="13.28125" style="0" customWidth="1"/>
    <col min="4" max="5" width="15.28125" style="0" customWidth="1"/>
    <col min="8" max="8" width="15.421875" style="0" customWidth="1"/>
    <col min="9" max="9" width="7.28125" style="0" customWidth="1"/>
    <col min="10" max="10" width="7.140625" style="0" customWidth="1"/>
    <col min="12" max="12" width="8.00390625" style="0" customWidth="1"/>
    <col min="13" max="13" width="19.8515625" style="0" customWidth="1"/>
  </cols>
  <sheetData>
    <row r="1" spans="1:13" ht="15">
      <c r="A1" s="406" t="s">
        <v>616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5">
      <c r="A2" s="406" t="s">
        <v>612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3" ht="15">
      <c r="A3" s="406" t="s">
        <v>310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</row>
    <row r="4" spans="1:13" ht="15" customHeight="1">
      <c r="A4" s="406" t="s">
        <v>619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</row>
    <row r="5" spans="1:13" ht="15">
      <c r="A5" s="406" t="s">
        <v>648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</row>
    <row r="6" spans="1:13" ht="15">
      <c r="A6" s="406" t="s">
        <v>633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</row>
    <row r="7" spans="1:13" ht="15">
      <c r="A7" s="406" t="s">
        <v>676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</row>
    <row r="8" spans="1:13" ht="15">
      <c r="A8" s="406" t="s">
        <v>610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</row>
    <row r="9" spans="1:13" ht="51" customHeight="1">
      <c r="A9" s="7"/>
      <c r="I9" s="406"/>
      <c r="J9" s="406"/>
      <c r="K9" s="406"/>
      <c r="L9" s="406"/>
      <c r="M9" s="406"/>
    </row>
    <row r="10" spans="1:13" ht="45" customHeight="1">
      <c r="A10" s="441" t="s">
        <v>636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</row>
    <row r="11" spans="1:13" ht="15">
      <c r="A11" s="487"/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</row>
    <row r="12" spans="1:13" ht="12.75">
      <c r="A12" s="390" t="s">
        <v>165</v>
      </c>
      <c r="B12" s="390" t="s">
        <v>189</v>
      </c>
      <c r="C12" s="390" t="s">
        <v>178</v>
      </c>
      <c r="D12" s="390" t="s">
        <v>179</v>
      </c>
      <c r="E12" s="390" t="s">
        <v>190</v>
      </c>
      <c r="F12" s="390"/>
      <c r="G12" s="390"/>
      <c r="H12" s="390"/>
      <c r="I12" s="390" t="s">
        <v>191</v>
      </c>
      <c r="J12" s="390"/>
      <c r="K12" s="390" t="s">
        <v>192</v>
      </c>
      <c r="L12" s="390"/>
      <c r="M12" s="390" t="s">
        <v>193</v>
      </c>
    </row>
    <row r="13" spans="1:13" ht="12.75">
      <c r="A13" s="390"/>
      <c r="B13" s="390"/>
      <c r="C13" s="390"/>
      <c r="D13" s="390"/>
      <c r="E13" s="390" t="s">
        <v>194</v>
      </c>
      <c r="F13" s="390" t="s">
        <v>183</v>
      </c>
      <c r="G13" s="390"/>
      <c r="H13" s="390"/>
      <c r="I13" s="390"/>
      <c r="J13" s="390"/>
      <c r="K13" s="390"/>
      <c r="L13" s="390"/>
      <c r="M13" s="390"/>
    </row>
    <row r="14" spans="1:13" ht="39">
      <c r="A14" s="390"/>
      <c r="B14" s="390"/>
      <c r="C14" s="390"/>
      <c r="D14" s="390"/>
      <c r="E14" s="390"/>
      <c r="F14" s="390" t="s">
        <v>195</v>
      </c>
      <c r="G14" s="390"/>
      <c r="H14" s="6" t="s">
        <v>168</v>
      </c>
      <c r="I14" s="390"/>
      <c r="J14" s="390"/>
      <c r="K14" s="390"/>
      <c r="L14" s="390"/>
      <c r="M14" s="390"/>
    </row>
    <row r="15" spans="1:13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386">
        <v>6</v>
      </c>
      <c r="G15" s="386"/>
      <c r="H15" s="4">
        <v>7</v>
      </c>
      <c r="I15" s="386">
        <v>8</v>
      </c>
      <c r="J15" s="386"/>
      <c r="K15" s="386">
        <v>9</v>
      </c>
      <c r="L15" s="386"/>
      <c r="M15" s="4">
        <v>10</v>
      </c>
    </row>
    <row r="16" spans="1:13" ht="19.5" customHeight="1">
      <c r="A16" s="23">
        <v>1</v>
      </c>
      <c r="B16" s="488" t="s">
        <v>330</v>
      </c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90"/>
    </row>
    <row r="17" spans="1:13" ht="30" customHeight="1">
      <c r="A17" s="491" t="s">
        <v>331</v>
      </c>
      <c r="B17" s="492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3"/>
    </row>
    <row r="18" spans="1:13" ht="30" customHeight="1">
      <c r="A18" s="491" t="s">
        <v>333</v>
      </c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3"/>
    </row>
    <row r="19" spans="1:13" ht="19.5" customHeight="1">
      <c r="A19" s="494" t="s">
        <v>206</v>
      </c>
      <c r="B19" s="495"/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6"/>
    </row>
    <row r="20" spans="1:13" ht="19.5" customHeight="1">
      <c r="A20" s="435" t="s">
        <v>170</v>
      </c>
      <c r="B20" s="333" t="s">
        <v>334</v>
      </c>
      <c r="C20" s="10" t="s">
        <v>219</v>
      </c>
      <c r="D20" s="49">
        <f>H20</f>
        <v>11828.34651</v>
      </c>
      <c r="E20" s="29">
        <v>0</v>
      </c>
      <c r="F20" s="480">
        <v>0</v>
      </c>
      <c r="G20" s="480"/>
      <c r="H20" s="50">
        <f>H29+H38</f>
        <v>11828.34651</v>
      </c>
      <c r="I20" s="480">
        <v>0</v>
      </c>
      <c r="J20" s="480"/>
      <c r="K20" s="501" t="s">
        <v>172</v>
      </c>
      <c r="L20" s="501"/>
      <c r="M20" s="400" t="s">
        <v>196</v>
      </c>
    </row>
    <row r="21" spans="1:13" ht="19.5" customHeight="1">
      <c r="A21" s="436"/>
      <c r="B21" s="389"/>
      <c r="C21" s="6" t="s">
        <v>220</v>
      </c>
      <c r="D21" s="29">
        <f>D30+D39</f>
        <v>12373.545590000002</v>
      </c>
      <c r="E21" s="29">
        <v>0</v>
      </c>
      <c r="F21" s="480">
        <v>0</v>
      </c>
      <c r="G21" s="480"/>
      <c r="H21" s="30">
        <f>D21</f>
        <v>12373.545590000002</v>
      </c>
      <c r="I21" s="480">
        <v>0</v>
      </c>
      <c r="J21" s="480"/>
      <c r="K21" s="501"/>
      <c r="L21" s="501"/>
      <c r="M21" s="400"/>
    </row>
    <row r="22" spans="1:13" ht="19.5" customHeight="1">
      <c r="A22" s="436"/>
      <c r="B22" s="389"/>
      <c r="C22" s="38" t="s">
        <v>221</v>
      </c>
      <c r="D22" s="29">
        <f>D31+D40</f>
        <v>13237.22754</v>
      </c>
      <c r="E22" s="29">
        <v>0</v>
      </c>
      <c r="F22" s="480">
        <v>0</v>
      </c>
      <c r="G22" s="480"/>
      <c r="H22" s="30">
        <f>H40+H31</f>
        <v>13237.22754</v>
      </c>
      <c r="I22" s="480">
        <v>0</v>
      </c>
      <c r="J22" s="480"/>
      <c r="K22" s="501"/>
      <c r="L22" s="501"/>
      <c r="M22" s="400"/>
    </row>
    <row r="23" spans="1:13" ht="19.5" customHeight="1">
      <c r="A23" s="436"/>
      <c r="B23" s="389"/>
      <c r="C23" s="38" t="s">
        <v>278</v>
      </c>
      <c r="D23" s="29">
        <f>D32+D41</f>
        <v>15539.05565</v>
      </c>
      <c r="E23" s="29">
        <v>0</v>
      </c>
      <c r="F23" s="480">
        <v>0</v>
      </c>
      <c r="G23" s="480"/>
      <c r="H23" s="30">
        <f aca="true" t="shared" si="0" ref="H23:H28">H32+H41</f>
        <v>15539.05565</v>
      </c>
      <c r="I23" s="480">
        <v>0</v>
      </c>
      <c r="J23" s="480"/>
      <c r="K23" s="501"/>
      <c r="L23" s="501"/>
      <c r="M23" s="400"/>
    </row>
    <row r="24" spans="1:13" ht="19.5" customHeight="1">
      <c r="A24" s="436"/>
      <c r="B24" s="389"/>
      <c r="C24" s="38" t="s">
        <v>307</v>
      </c>
      <c r="D24" s="29">
        <f>D33+D42</f>
        <v>14831.3</v>
      </c>
      <c r="E24" s="29">
        <v>0</v>
      </c>
      <c r="F24" s="480">
        <v>0</v>
      </c>
      <c r="G24" s="480"/>
      <c r="H24" s="30">
        <f t="shared" si="0"/>
        <v>14831.3</v>
      </c>
      <c r="I24" s="480">
        <v>0</v>
      </c>
      <c r="J24" s="480"/>
      <c r="K24" s="501"/>
      <c r="L24" s="501"/>
      <c r="M24" s="400"/>
    </row>
    <row r="25" spans="1:13" ht="19.5" customHeight="1">
      <c r="A25" s="436"/>
      <c r="B25" s="389"/>
      <c r="C25" s="38" t="s">
        <v>308</v>
      </c>
      <c r="D25" s="29">
        <f aca="true" t="shared" si="1" ref="D25:D32">H25</f>
        <v>15456.01687</v>
      </c>
      <c r="E25" s="29">
        <v>0</v>
      </c>
      <c r="F25" s="480">
        <v>0</v>
      </c>
      <c r="G25" s="480"/>
      <c r="H25" s="30">
        <f t="shared" si="0"/>
        <v>15456.01687</v>
      </c>
      <c r="I25" s="480">
        <v>0</v>
      </c>
      <c r="J25" s="480"/>
      <c r="K25" s="501"/>
      <c r="L25" s="501"/>
      <c r="M25" s="400"/>
    </row>
    <row r="26" spans="1:13" ht="19.5" customHeight="1">
      <c r="A26" s="436"/>
      <c r="B26" s="389"/>
      <c r="C26" s="155" t="s">
        <v>684</v>
      </c>
      <c r="D26" s="156">
        <f t="shared" si="1"/>
        <v>11660.90919</v>
      </c>
      <c r="E26" s="156">
        <v>0</v>
      </c>
      <c r="F26" s="483">
        <v>0</v>
      </c>
      <c r="G26" s="483"/>
      <c r="H26" s="336">
        <f t="shared" si="0"/>
        <v>11660.90919</v>
      </c>
      <c r="I26" s="483">
        <v>0</v>
      </c>
      <c r="J26" s="483"/>
      <c r="K26" s="501"/>
      <c r="L26" s="501"/>
      <c r="M26" s="400"/>
    </row>
    <row r="27" spans="1:13" ht="19.5" customHeight="1">
      <c r="A27" s="436"/>
      <c r="B27" s="389"/>
      <c r="C27" s="38" t="s">
        <v>687</v>
      </c>
      <c r="D27" s="29">
        <f>H27</f>
        <v>10883.708999999999</v>
      </c>
      <c r="E27" s="29">
        <v>0</v>
      </c>
      <c r="F27" s="480">
        <v>0</v>
      </c>
      <c r="G27" s="480"/>
      <c r="H27" s="30">
        <f t="shared" si="0"/>
        <v>10883.708999999999</v>
      </c>
      <c r="I27" s="480">
        <v>0</v>
      </c>
      <c r="J27" s="480"/>
      <c r="K27" s="501"/>
      <c r="L27" s="501"/>
      <c r="M27" s="400"/>
    </row>
    <row r="28" spans="1:13" ht="19.5" customHeight="1">
      <c r="A28" s="437"/>
      <c r="B28" s="438"/>
      <c r="C28" s="38" t="s">
        <v>637</v>
      </c>
      <c r="D28" s="29">
        <f>H28</f>
        <v>3942.388</v>
      </c>
      <c r="E28" s="29">
        <v>0</v>
      </c>
      <c r="F28" s="480">
        <v>0</v>
      </c>
      <c r="G28" s="480"/>
      <c r="H28" s="30">
        <f t="shared" si="0"/>
        <v>3942.388</v>
      </c>
      <c r="I28" s="480">
        <v>0</v>
      </c>
      <c r="J28" s="480"/>
      <c r="K28" s="501"/>
      <c r="L28" s="501"/>
      <c r="M28" s="400"/>
    </row>
    <row r="29" spans="1:13" ht="19.5" customHeight="1">
      <c r="A29" s="435" t="s">
        <v>203</v>
      </c>
      <c r="B29" s="333" t="s">
        <v>565</v>
      </c>
      <c r="C29" s="10" t="s">
        <v>219</v>
      </c>
      <c r="D29" s="29">
        <f t="shared" si="1"/>
        <v>3433.82449</v>
      </c>
      <c r="E29" s="29">
        <v>0</v>
      </c>
      <c r="F29" s="480">
        <v>0</v>
      </c>
      <c r="G29" s="480"/>
      <c r="H29" s="29">
        <v>3433.82449</v>
      </c>
      <c r="I29" s="480">
        <v>0</v>
      </c>
      <c r="J29" s="480"/>
      <c r="K29" s="501" t="s">
        <v>172</v>
      </c>
      <c r="L29" s="501"/>
      <c r="M29" s="400" t="s">
        <v>196</v>
      </c>
    </row>
    <row r="30" spans="1:13" ht="19.5" customHeight="1">
      <c r="A30" s="436"/>
      <c r="B30" s="389"/>
      <c r="C30" s="38" t="s">
        <v>220</v>
      </c>
      <c r="D30" s="29">
        <f t="shared" si="1"/>
        <v>4099.21</v>
      </c>
      <c r="E30" s="29">
        <v>0</v>
      </c>
      <c r="F30" s="480">
        <v>0</v>
      </c>
      <c r="G30" s="480"/>
      <c r="H30" s="29">
        <v>4099.21</v>
      </c>
      <c r="I30" s="480">
        <v>0</v>
      </c>
      <c r="J30" s="480"/>
      <c r="K30" s="501"/>
      <c r="L30" s="501"/>
      <c r="M30" s="400"/>
    </row>
    <row r="31" spans="1:13" ht="19.5" customHeight="1">
      <c r="A31" s="436"/>
      <c r="B31" s="389"/>
      <c r="C31" s="38" t="s">
        <v>221</v>
      </c>
      <c r="D31" s="29">
        <f t="shared" si="1"/>
        <v>4964.96754</v>
      </c>
      <c r="E31" s="29">
        <v>0</v>
      </c>
      <c r="F31" s="480">
        <v>0</v>
      </c>
      <c r="G31" s="480"/>
      <c r="H31" s="29">
        <f>4362.23754+602.73</f>
        <v>4964.96754</v>
      </c>
      <c r="I31" s="480">
        <v>0</v>
      </c>
      <c r="J31" s="480"/>
      <c r="K31" s="501"/>
      <c r="L31" s="501"/>
      <c r="M31" s="400"/>
    </row>
    <row r="32" spans="1:13" ht="19.5" customHeight="1">
      <c r="A32" s="436"/>
      <c r="B32" s="389"/>
      <c r="C32" s="38" t="s">
        <v>278</v>
      </c>
      <c r="D32" s="29">
        <f t="shared" si="1"/>
        <v>4300</v>
      </c>
      <c r="E32" s="29">
        <v>0</v>
      </c>
      <c r="F32" s="480">
        <v>0</v>
      </c>
      <c r="G32" s="480"/>
      <c r="H32" s="29">
        <v>4300</v>
      </c>
      <c r="I32" s="480">
        <v>0</v>
      </c>
      <c r="J32" s="480"/>
      <c r="K32" s="501"/>
      <c r="L32" s="501"/>
      <c r="M32" s="400"/>
    </row>
    <row r="33" spans="1:13" ht="19.5" customHeight="1">
      <c r="A33" s="436"/>
      <c r="B33" s="389"/>
      <c r="C33" s="38" t="s">
        <v>307</v>
      </c>
      <c r="D33" s="29">
        <f>H33</f>
        <v>3831.3</v>
      </c>
      <c r="E33" s="29">
        <v>0</v>
      </c>
      <c r="F33" s="480">
        <v>0</v>
      </c>
      <c r="G33" s="480"/>
      <c r="H33" s="29">
        <v>3831.3</v>
      </c>
      <c r="I33" s="480">
        <v>0</v>
      </c>
      <c r="J33" s="480"/>
      <c r="K33" s="501"/>
      <c r="L33" s="501"/>
      <c r="M33" s="400"/>
    </row>
    <row r="34" spans="1:13" ht="19.5" customHeight="1">
      <c r="A34" s="436"/>
      <c r="B34" s="389"/>
      <c r="C34" s="38" t="s">
        <v>308</v>
      </c>
      <c r="D34" s="29">
        <v>4300</v>
      </c>
      <c r="E34" s="29">
        <v>0</v>
      </c>
      <c r="F34" s="480">
        <v>0</v>
      </c>
      <c r="G34" s="480"/>
      <c r="H34" s="29">
        <v>4300</v>
      </c>
      <c r="I34" s="480">
        <v>0</v>
      </c>
      <c r="J34" s="480"/>
      <c r="K34" s="501"/>
      <c r="L34" s="501"/>
      <c r="M34" s="400"/>
    </row>
    <row r="35" spans="1:13" ht="19.5" customHeight="1">
      <c r="A35" s="436"/>
      <c r="B35" s="389"/>
      <c r="C35" s="155" t="s">
        <v>684</v>
      </c>
      <c r="D35" s="156">
        <v>4300</v>
      </c>
      <c r="E35" s="156">
        <v>0</v>
      </c>
      <c r="F35" s="483">
        <v>0</v>
      </c>
      <c r="G35" s="483"/>
      <c r="H35" s="156">
        <v>4300</v>
      </c>
      <c r="I35" s="483">
        <v>0</v>
      </c>
      <c r="J35" s="483"/>
      <c r="K35" s="501"/>
      <c r="L35" s="501"/>
      <c r="M35" s="400"/>
    </row>
    <row r="36" spans="1:13" ht="19.5" customHeight="1">
      <c r="A36" s="436"/>
      <c r="B36" s="389"/>
      <c r="C36" s="38" t="s">
        <v>687</v>
      </c>
      <c r="D36" s="29">
        <v>4300</v>
      </c>
      <c r="E36" s="29">
        <v>0</v>
      </c>
      <c r="F36" s="480">
        <v>0</v>
      </c>
      <c r="G36" s="480"/>
      <c r="H36" s="29">
        <v>4300</v>
      </c>
      <c r="I36" s="480">
        <v>0</v>
      </c>
      <c r="J36" s="480"/>
      <c r="K36" s="501"/>
      <c r="L36" s="501"/>
      <c r="M36" s="400"/>
    </row>
    <row r="37" spans="1:13" ht="19.5" customHeight="1">
      <c r="A37" s="437"/>
      <c r="B37" s="438"/>
      <c r="C37" s="38" t="s">
        <v>637</v>
      </c>
      <c r="D37" s="29">
        <v>0</v>
      </c>
      <c r="E37" s="29">
        <v>0</v>
      </c>
      <c r="F37" s="480">
        <v>0</v>
      </c>
      <c r="G37" s="480"/>
      <c r="H37" s="29">
        <v>0</v>
      </c>
      <c r="I37" s="480">
        <v>0</v>
      </c>
      <c r="J37" s="480"/>
      <c r="K37" s="501"/>
      <c r="L37" s="501"/>
      <c r="M37" s="400"/>
    </row>
    <row r="38" spans="1:13" ht="19.5" customHeight="1">
      <c r="A38" s="435" t="s">
        <v>205</v>
      </c>
      <c r="B38" s="333" t="s">
        <v>450</v>
      </c>
      <c r="C38" s="10" t="s">
        <v>219</v>
      </c>
      <c r="D38" s="29">
        <f>H38</f>
        <v>8394.52202</v>
      </c>
      <c r="E38" s="29">
        <v>0</v>
      </c>
      <c r="F38" s="480">
        <v>0</v>
      </c>
      <c r="G38" s="480"/>
      <c r="H38" s="29">
        <v>8394.52202</v>
      </c>
      <c r="I38" s="480">
        <v>0</v>
      </c>
      <c r="J38" s="480"/>
      <c r="K38" s="501" t="s">
        <v>172</v>
      </c>
      <c r="L38" s="501"/>
      <c r="M38" s="400"/>
    </row>
    <row r="39" spans="1:13" ht="19.5" customHeight="1">
      <c r="A39" s="436"/>
      <c r="B39" s="389"/>
      <c r="C39" s="38" t="s">
        <v>220</v>
      </c>
      <c r="D39" s="29">
        <f>H39</f>
        <v>8274.33559</v>
      </c>
      <c r="E39" s="29">
        <v>0</v>
      </c>
      <c r="F39" s="480">
        <v>0</v>
      </c>
      <c r="G39" s="480"/>
      <c r="H39" s="29">
        <v>8274.33559</v>
      </c>
      <c r="I39" s="480">
        <v>0</v>
      </c>
      <c r="J39" s="480"/>
      <c r="K39" s="501"/>
      <c r="L39" s="501"/>
      <c r="M39" s="400"/>
    </row>
    <row r="40" spans="1:13" ht="19.5" customHeight="1">
      <c r="A40" s="436"/>
      <c r="B40" s="389"/>
      <c r="C40" s="38" t="s">
        <v>221</v>
      </c>
      <c r="D40" s="29">
        <f>H40</f>
        <v>8272.26</v>
      </c>
      <c r="E40" s="29">
        <v>0</v>
      </c>
      <c r="F40" s="480">
        <v>0</v>
      </c>
      <c r="G40" s="480"/>
      <c r="H40" s="29">
        <v>8272.26</v>
      </c>
      <c r="I40" s="480">
        <v>0</v>
      </c>
      <c r="J40" s="480"/>
      <c r="K40" s="501"/>
      <c r="L40" s="501"/>
      <c r="M40" s="400"/>
    </row>
    <row r="41" spans="1:13" ht="19.5" customHeight="1">
      <c r="A41" s="436"/>
      <c r="B41" s="389"/>
      <c r="C41" s="38" t="s">
        <v>278</v>
      </c>
      <c r="D41" s="29">
        <v>11239.05565</v>
      </c>
      <c r="E41" s="29">
        <v>0</v>
      </c>
      <c r="F41" s="480">
        <v>0</v>
      </c>
      <c r="G41" s="480"/>
      <c r="H41" s="29">
        <v>11239.05565</v>
      </c>
      <c r="I41" s="480">
        <v>0</v>
      </c>
      <c r="J41" s="480"/>
      <c r="K41" s="501"/>
      <c r="L41" s="501"/>
      <c r="M41" s="400"/>
    </row>
    <row r="42" spans="1:13" ht="19.5" customHeight="1">
      <c r="A42" s="436"/>
      <c r="B42" s="389"/>
      <c r="C42" s="38" t="s">
        <v>307</v>
      </c>
      <c r="D42" s="29">
        <v>11000</v>
      </c>
      <c r="E42" s="29">
        <v>0</v>
      </c>
      <c r="F42" s="480">
        <v>0</v>
      </c>
      <c r="G42" s="480"/>
      <c r="H42" s="29">
        <v>11000</v>
      </c>
      <c r="I42" s="480">
        <v>0</v>
      </c>
      <c r="J42" s="480"/>
      <c r="K42" s="501"/>
      <c r="L42" s="501"/>
      <c r="M42" s="400"/>
    </row>
    <row r="43" spans="1:13" ht="19.5" customHeight="1">
      <c r="A43" s="436"/>
      <c r="B43" s="389"/>
      <c r="C43" s="38" t="s">
        <v>308</v>
      </c>
      <c r="D43" s="29">
        <f aca="true" t="shared" si="2" ref="D43:D48">H43</f>
        <v>11156.01687</v>
      </c>
      <c r="E43" s="29">
        <v>0</v>
      </c>
      <c r="F43" s="480">
        <v>0</v>
      </c>
      <c r="G43" s="480"/>
      <c r="H43" s="29">
        <v>11156.01687</v>
      </c>
      <c r="I43" s="480">
        <v>0</v>
      </c>
      <c r="J43" s="480"/>
      <c r="K43" s="501"/>
      <c r="L43" s="501"/>
      <c r="M43" s="400"/>
    </row>
    <row r="44" spans="1:13" ht="19.5" customHeight="1">
      <c r="A44" s="436"/>
      <c r="B44" s="389"/>
      <c r="C44" s="155" t="s">
        <v>684</v>
      </c>
      <c r="D44" s="156">
        <f t="shared" si="2"/>
        <v>7360.90919</v>
      </c>
      <c r="E44" s="156">
        <v>0</v>
      </c>
      <c r="F44" s="483">
        <v>0</v>
      </c>
      <c r="G44" s="483"/>
      <c r="H44" s="156">
        <v>7360.90919</v>
      </c>
      <c r="I44" s="483">
        <v>0</v>
      </c>
      <c r="J44" s="483"/>
      <c r="K44" s="501"/>
      <c r="L44" s="501"/>
      <c r="M44" s="400"/>
    </row>
    <row r="45" spans="1:13" ht="19.5" customHeight="1">
      <c r="A45" s="436"/>
      <c r="B45" s="389"/>
      <c r="C45" s="38" t="s">
        <v>687</v>
      </c>
      <c r="D45" s="29">
        <f t="shared" si="2"/>
        <v>6583.709</v>
      </c>
      <c r="E45" s="29">
        <v>0</v>
      </c>
      <c r="F45" s="480">
        <v>0</v>
      </c>
      <c r="G45" s="480"/>
      <c r="H45" s="29">
        <v>6583.709</v>
      </c>
      <c r="I45" s="480">
        <v>0</v>
      </c>
      <c r="J45" s="480"/>
      <c r="K45" s="501"/>
      <c r="L45" s="501"/>
      <c r="M45" s="400"/>
    </row>
    <row r="46" spans="1:13" ht="19.5" customHeight="1">
      <c r="A46" s="437"/>
      <c r="B46" s="438"/>
      <c r="C46" s="38" t="s">
        <v>637</v>
      </c>
      <c r="D46" s="29">
        <f t="shared" si="2"/>
        <v>3942.388</v>
      </c>
      <c r="E46" s="29">
        <v>0</v>
      </c>
      <c r="F46" s="480">
        <v>0</v>
      </c>
      <c r="G46" s="480"/>
      <c r="H46" s="29">
        <v>3942.388</v>
      </c>
      <c r="I46" s="480">
        <v>0</v>
      </c>
      <c r="J46" s="480"/>
      <c r="K46" s="501"/>
      <c r="L46" s="501"/>
      <c r="M46" s="400"/>
    </row>
    <row r="47" spans="1:13" ht="69.75" customHeight="1">
      <c r="A47" s="53" t="s">
        <v>173</v>
      </c>
      <c r="B47" s="38" t="s">
        <v>335</v>
      </c>
      <c r="C47" s="10" t="s">
        <v>219</v>
      </c>
      <c r="D47" s="29">
        <f t="shared" si="2"/>
        <v>2102.86698</v>
      </c>
      <c r="E47" s="29">
        <v>0</v>
      </c>
      <c r="F47" s="480">
        <v>0</v>
      </c>
      <c r="G47" s="480"/>
      <c r="H47" s="44">
        <v>2102.86698</v>
      </c>
      <c r="I47" s="480">
        <v>0</v>
      </c>
      <c r="J47" s="480"/>
      <c r="K47" s="448" t="s">
        <v>172</v>
      </c>
      <c r="L47" s="448"/>
      <c r="M47" s="400"/>
    </row>
    <row r="48" spans="1:13" ht="69.75" customHeight="1">
      <c r="A48" s="53" t="s">
        <v>175</v>
      </c>
      <c r="B48" s="38" t="s">
        <v>336</v>
      </c>
      <c r="C48" s="10" t="s">
        <v>219</v>
      </c>
      <c r="D48" s="29">
        <f t="shared" si="2"/>
        <v>36.62019</v>
      </c>
      <c r="E48" s="29">
        <v>0</v>
      </c>
      <c r="F48" s="480">
        <v>0</v>
      </c>
      <c r="G48" s="480"/>
      <c r="H48" s="29">
        <v>36.62019</v>
      </c>
      <c r="I48" s="486">
        <v>0</v>
      </c>
      <c r="J48" s="486"/>
      <c r="K48" s="501" t="s">
        <v>172</v>
      </c>
      <c r="L48" s="501"/>
      <c r="M48" s="400"/>
    </row>
    <row r="49" spans="1:13" ht="45" customHeight="1">
      <c r="A49" s="435" t="s">
        <v>261</v>
      </c>
      <c r="B49" s="410" t="s">
        <v>647</v>
      </c>
      <c r="C49" s="119" t="s">
        <v>278</v>
      </c>
      <c r="D49" s="118">
        <v>2028.02389</v>
      </c>
      <c r="E49" s="118">
        <v>0</v>
      </c>
      <c r="F49" s="497">
        <v>0</v>
      </c>
      <c r="G49" s="497"/>
      <c r="H49" s="118">
        <v>2028.02389</v>
      </c>
      <c r="I49" s="497">
        <v>0</v>
      </c>
      <c r="J49" s="497"/>
      <c r="K49" s="501" t="s">
        <v>172</v>
      </c>
      <c r="L49" s="501"/>
      <c r="M49" s="400"/>
    </row>
    <row r="50" spans="1:13" ht="45" customHeight="1">
      <c r="A50" s="436"/>
      <c r="B50" s="411"/>
      <c r="C50" s="10" t="s">
        <v>307</v>
      </c>
      <c r="D50" s="29">
        <v>820.678</v>
      </c>
      <c r="E50" s="29">
        <v>0</v>
      </c>
      <c r="F50" s="480">
        <v>0</v>
      </c>
      <c r="G50" s="480"/>
      <c r="H50" s="29">
        <v>820.678</v>
      </c>
      <c r="I50" s="480">
        <v>0</v>
      </c>
      <c r="J50" s="480"/>
      <c r="K50" s="501"/>
      <c r="L50" s="501"/>
      <c r="M50" s="400"/>
    </row>
    <row r="51" spans="1:13" ht="45" customHeight="1">
      <c r="A51" s="437"/>
      <c r="B51" s="401"/>
      <c r="C51" s="10" t="s">
        <v>308</v>
      </c>
      <c r="D51" s="29">
        <v>0</v>
      </c>
      <c r="E51" s="29">
        <v>0</v>
      </c>
      <c r="F51" s="481">
        <v>0</v>
      </c>
      <c r="G51" s="482"/>
      <c r="H51" s="29">
        <v>0</v>
      </c>
      <c r="I51" s="481">
        <v>0</v>
      </c>
      <c r="J51" s="482"/>
      <c r="K51" s="501"/>
      <c r="L51" s="501"/>
      <c r="M51" s="400"/>
    </row>
    <row r="52" spans="1:13" ht="60" customHeight="1">
      <c r="A52" s="435" t="s">
        <v>262</v>
      </c>
      <c r="B52" s="410" t="s">
        <v>606</v>
      </c>
      <c r="C52" s="10" t="s">
        <v>278</v>
      </c>
      <c r="D52" s="29">
        <v>324.8</v>
      </c>
      <c r="E52" s="29">
        <v>0</v>
      </c>
      <c r="F52" s="480">
        <v>0</v>
      </c>
      <c r="G52" s="480"/>
      <c r="H52" s="29">
        <v>324.8</v>
      </c>
      <c r="I52" s="480">
        <v>0</v>
      </c>
      <c r="J52" s="480"/>
      <c r="K52" s="502" t="s">
        <v>172</v>
      </c>
      <c r="L52" s="503"/>
      <c r="M52" s="400" t="s">
        <v>196</v>
      </c>
    </row>
    <row r="53" spans="1:13" ht="60" customHeight="1">
      <c r="A53" s="436"/>
      <c r="B53" s="411"/>
      <c r="C53" s="10" t="s">
        <v>307</v>
      </c>
      <c r="D53" s="29">
        <f>H53</f>
        <v>130</v>
      </c>
      <c r="E53" s="29">
        <v>0</v>
      </c>
      <c r="F53" s="480">
        <v>0</v>
      </c>
      <c r="G53" s="480"/>
      <c r="H53" s="29">
        <v>130</v>
      </c>
      <c r="I53" s="480">
        <v>0</v>
      </c>
      <c r="J53" s="480"/>
      <c r="K53" s="504"/>
      <c r="L53" s="505"/>
      <c r="M53" s="400"/>
    </row>
    <row r="54" spans="1:13" ht="60" customHeight="1">
      <c r="A54" s="436"/>
      <c r="B54" s="411"/>
      <c r="C54" s="10" t="s">
        <v>308</v>
      </c>
      <c r="D54" s="29">
        <f>H54</f>
        <v>230</v>
      </c>
      <c r="E54" s="29">
        <v>0</v>
      </c>
      <c r="F54" s="480">
        <v>0</v>
      </c>
      <c r="G54" s="480"/>
      <c r="H54" s="29">
        <v>230</v>
      </c>
      <c r="I54" s="480">
        <v>0</v>
      </c>
      <c r="J54" s="480"/>
      <c r="K54" s="504"/>
      <c r="L54" s="505"/>
      <c r="M54" s="400"/>
    </row>
    <row r="55" spans="1:13" ht="60" customHeight="1">
      <c r="A55" s="437"/>
      <c r="B55" s="401"/>
      <c r="C55" s="164" t="s">
        <v>684</v>
      </c>
      <c r="D55" s="156">
        <f>H55</f>
        <v>200</v>
      </c>
      <c r="E55" s="156">
        <v>0</v>
      </c>
      <c r="F55" s="483">
        <v>0</v>
      </c>
      <c r="G55" s="483"/>
      <c r="H55" s="156">
        <v>200</v>
      </c>
      <c r="I55" s="483">
        <v>0</v>
      </c>
      <c r="J55" s="483"/>
      <c r="K55" s="506"/>
      <c r="L55" s="507"/>
      <c r="M55" s="400"/>
    </row>
    <row r="56" spans="1:13" ht="69.75" customHeight="1">
      <c r="A56" s="53" t="s">
        <v>258</v>
      </c>
      <c r="B56" s="52" t="s">
        <v>686</v>
      </c>
      <c r="C56" s="119" t="s">
        <v>278</v>
      </c>
      <c r="D56" s="118">
        <v>97.37024</v>
      </c>
      <c r="E56" s="118">
        <v>0</v>
      </c>
      <c r="F56" s="497">
        <v>0</v>
      </c>
      <c r="G56" s="497"/>
      <c r="H56" s="118">
        <v>97.37024</v>
      </c>
      <c r="I56" s="497">
        <v>0</v>
      </c>
      <c r="J56" s="497"/>
      <c r="K56" s="501" t="s">
        <v>172</v>
      </c>
      <c r="L56" s="501"/>
      <c r="M56" s="400"/>
    </row>
    <row r="57" spans="1:13" ht="30" customHeight="1">
      <c r="A57" s="435" t="s">
        <v>57</v>
      </c>
      <c r="B57" s="410" t="s">
        <v>682</v>
      </c>
      <c r="C57" s="119" t="s">
        <v>278</v>
      </c>
      <c r="D57" s="118">
        <v>0</v>
      </c>
      <c r="E57" s="118">
        <v>0</v>
      </c>
      <c r="F57" s="497">
        <v>0</v>
      </c>
      <c r="G57" s="497"/>
      <c r="H57" s="118">
        <v>0</v>
      </c>
      <c r="I57" s="497">
        <v>0</v>
      </c>
      <c r="J57" s="497"/>
      <c r="K57" s="501" t="s">
        <v>172</v>
      </c>
      <c r="L57" s="501"/>
      <c r="M57" s="400"/>
    </row>
    <row r="58" spans="1:13" ht="30" customHeight="1">
      <c r="A58" s="437"/>
      <c r="B58" s="401"/>
      <c r="C58" s="10" t="s">
        <v>307</v>
      </c>
      <c r="D58" s="29">
        <f>H58</f>
        <v>0</v>
      </c>
      <c r="E58" s="29">
        <v>0</v>
      </c>
      <c r="F58" s="480">
        <v>0</v>
      </c>
      <c r="G58" s="480"/>
      <c r="H58" s="29">
        <v>0</v>
      </c>
      <c r="I58" s="480">
        <v>0</v>
      </c>
      <c r="J58" s="480"/>
      <c r="K58" s="501"/>
      <c r="L58" s="501"/>
      <c r="M58" s="400"/>
    </row>
    <row r="59" spans="1:13" ht="19.5" customHeight="1">
      <c r="A59" s="349"/>
      <c r="B59" s="350" t="s">
        <v>169</v>
      </c>
      <c r="C59" s="21" t="s">
        <v>219</v>
      </c>
      <c r="D59" s="60">
        <f>H59</f>
        <v>13967.833679999998</v>
      </c>
      <c r="E59" s="44">
        <v>0</v>
      </c>
      <c r="F59" s="498">
        <v>0</v>
      </c>
      <c r="G59" s="498"/>
      <c r="H59" s="60">
        <f>H20+H47+H48</f>
        <v>13967.833679999998</v>
      </c>
      <c r="I59" s="480">
        <v>0</v>
      </c>
      <c r="J59" s="480"/>
      <c r="K59" s="448" t="s">
        <v>172</v>
      </c>
      <c r="L59" s="448"/>
      <c r="M59" s="400"/>
    </row>
    <row r="60" spans="1:13" ht="19.5" customHeight="1">
      <c r="A60" s="349"/>
      <c r="B60" s="350"/>
      <c r="C60" s="43" t="s">
        <v>220</v>
      </c>
      <c r="D60" s="60">
        <f>H60</f>
        <v>12373.545590000002</v>
      </c>
      <c r="E60" s="60">
        <v>0</v>
      </c>
      <c r="F60" s="484">
        <v>0</v>
      </c>
      <c r="G60" s="484"/>
      <c r="H60" s="60">
        <f>H21</f>
        <v>12373.545590000002</v>
      </c>
      <c r="I60" s="485">
        <v>0</v>
      </c>
      <c r="J60" s="485"/>
      <c r="K60" s="448"/>
      <c r="L60" s="448"/>
      <c r="M60" s="400"/>
    </row>
    <row r="61" spans="1:13" ht="19.5" customHeight="1">
      <c r="A61" s="349"/>
      <c r="B61" s="350"/>
      <c r="C61" s="21" t="s">
        <v>221</v>
      </c>
      <c r="D61" s="60">
        <f>H61</f>
        <v>13237.22754</v>
      </c>
      <c r="E61" s="60">
        <v>0</v>
      </c>
      <c r="F61" s="484">
        <v>0</v>
      </c>
      <c r="G61" s="484"/>
      <c r="H61" s="60">
        <f>H22</f>
        <v>13237.22754</v>
      </c>
      <c r="I61" s="484">
        <v>0</v>
      </c>
      <c r="J61" s="484"/>
      <c r="K61" s="448"/>
      <c r="L61" s="448"/>
      <c r="M61" s="400"/>
    </row>
    <row r="62" spans="1:13" ht="19.5" customHeight="1">
      <c r="A62" s="349"/>
      <c r="B62" s="350"/>
      <c r="C62" s="69" t="s">
        <v>278</v>
      </c>
      <c r="D62" s="60">
        <f>H62</f>
        <v>17989.24978</v>
      </c>
      <c r="E62" s="60">
        <v>0</v>
      </c>
      <c r="F62" s="484">
        <v>0</v>
      </c>
      <c r="G62" s="484"/>
      <c r="H62" s="60">
        <f>H23+H49+H52+H56+H57</f>
        <v>17989.24978</v>
      </c>
      <c r="I62" s="484">
        <v>0</v>
      </c>
      <c r="J62" s="484"/>
      <c r="K62" s="448"/>
      <c r="L62" s="448"/>
      <c r="M62" s="400"/>
    </row>
    <row r="63" spans="1:13" ht="19.5" customHeight="1">
      <c r="A63" s="349"/>
      <c r="B63" s="350"/>
      <c r="C63" s="21" t="s">
        <v>307</v>
      </c>
      <c r="D63" s="60">
        <f>D24+D50+D53+D58</f>
        <v>15781.978</v>
      </c>
      <c r="E63" s="60">
        <v>0</v>
      </c>
      <c r="F63" s="484">
        <v>0</v>
      </c>
      <c r="G63" s="484"/>
      <c r="H63" s="60">
        <f>H24+H50+H53+H58</f>
        <v>15781.978</v>
      </c>
      <c r="I63" s="484">
        <v>0</v>
      </c>
      <c r="J63" s="484"/>
      <c r="K63" s="448"/>
      <c r="L63" s="448"/>
      <c r="M63" s="400"/>
    </row>
    <row r="64" spans="1:13" ht="19.5" customHeight="1">
      <c r="A64" s="349"/>
      <c r="B64" s="350"/>
      <c r="C64" s="21" t="s">
        <v>308</v>
      </c>
      <c r="D64" s="60">
        <f>D25+D51+D54</f>
        <v>15686.01687</v>
      </c>
      <c r="E64" s="60">
        <v>0</v>
      </c>
      <c r="F64" s="484">
        <v>0</v>
      </c>
      <c r="G64" s="484"/>
      <c r="H64" s="60">
        <f>H25+H51+H54</f>
        <v>15686.01687</v>
      </c>
      <c r="I64" s="484">
        <v>0</v>
      </c>
      <c r="J64" s="484"/>
      <c r="K64" s="448"/>
      <c r="L64" s="448"/>
      <c r="M64" s="400"/>
    </row>
    <row r="65" spans="1:13" ht="19.5" customHeight="1">
      <c r="A65" s="349"/>
      <c r="B65" s="350"/>
      <c r="C65" s="271" t="s">
        <v>684</v>
      </c>
      <c r="D65" s="161">
        <f>D26+D55</f>
        <v>11860.90919</v>
      </c>
      <c r="E65" s="161">
        <v>0</v>
      </c>
      <c r="F65" s="499">
        <v>0</v>
      </c>
      <c r="G65" s="499"/>
      <c r="H65" s="161">
        <f>H26+H55</f>
        <v>11860.90919</v>
      </c>
      <c r="I65" s="499">
        <v>0</v>
      </c>
      <c r="J65" s="499"/>
      <c r="K65" s="448"/>
      <c r="L65" s="448"/>
      <c r="M65" s="400"/>
    </row>
    <row r="66" spans="1:13" ht="19.5" customHeight="1">
      <c r="A66" s="349"/>
      <c r="B66" s="350"/>
      <c r="C66" s="21" t="s">
        <v>687</v>
      </c>
      <c r="D66" s="60">
        <f>D27</f>
        <v>10883.708999999999</v>
      </c>
      <c r="E66" s="60">
        <v>0</v>
      </c>
      <c r="F66" s="484">
        <v>0</v>
      </c>
      <c r="G66" s="484"/>
      <c r="H66" s="60">
        <f>H27</f>
        <v>10883.708999999999</v>
      </c>
      <c r="I66" s="484">
        <v>0</v>
      </c>
      <c r="J66" s="484"/>
      <c r="K66" s="448"/>
      <c r="L66" s="448"/>
      <c r="M66" s="400"/>
    </row>
    <row r="67" spans="1:13" ht="19.5" customHeight="1">
      <c r="A67" s="349"/>
      <c r="B67" s="350"/>
      <c r="C67" s="21" t="s">
        <v>637</v>
      </c>
      <c r="D67" s="60">
        <f>D28</f>
        <v>3942.388</v>
      </c>
      <c r="E67" s="60">
        <v>0</v>
      </c>
      <c r="F67" s="484">
        <v>0</v>
      </c>
      <c r="G67" s="484"/>
      <c r="H67" s="60">
        <f>H28</f>
        <v>3942.388</v>
      </c>
      <c r="I67" s="484">
        <v>0</v>
      </c>
      <c r="J67" s="484"/>
      <c r="K67" s="448"/>
      <c r="L67" s="448"/>
      <c r="M67" s="400"/>
    </row>
    <row r="68" spans="1:13" ht="19.5" customHeight="1">
      <c r="A68" s="349"/>
      <c r="B68" s="350"/>
      <c r="C68" s="43" t="s">
        <v>638</v>
      </c>
      <c r="D68" s="113">
        <f>D59+D60+D61+D62+D63+D64+D65+D66+D67</f>
        <v>115722.85765000002</v>
      </c>
      <c r="E68" s="113">
        <v>0</v>
      </c>
      <c r="F68" s="500">
        <v>0</v>
      </c>
      <c r="G68" s="500"/>
      <c r="H68" s="113">
        <f>H59+H60+H61+H62+H63+H64+H65+H66+H67</f>
        <v>115722.85765000002</v>
      </c>
      <c r="I68" s="500">
        <v>0</v>
      </c>
      <c r="J68" s="500"/>
      <c r="K68" s="448"/>
      <c r="L68" s="448"/>
      <c r="M68" s="400"/>
    </row>
    <row r="73" ht="12.75">
      <c r="B73" t="s">
        <v>158</v>
      </c>
    </row>
  </sheetData>
  <sheetProtection/>
  <mergeCells count="155">
    <mergeCell ref="K52:L55"/>
    <mergeCell ref="F55:G55"/>
    <mergeCell ref="I55:J55"/>
    <mergeCell ref="A52:A55"/>
    <mergeCell ref="B52:B55"/>
    <mergeCell ref="F54:G54"/>
    <mergeCell ref="M52:M58"/>
    <mergeCell ref="K20:L28"/>
    <mergeCell ref="M20:M28"/>
    <mergeCell ref="K29:L37"/>
    <mergeCell ref="M29:M51"/>
    <mergeCell ref="K57:L58"/>
    <mergeCell ref="K56:L56"/>
    <mergeCell ref="K48:L48"/>
    <mergeCell ref="K49:L51"/>
    <mergeCell ref="K38:L46"/>
    <mergeCell ref="A1:M1"/>
    <mergeCell ref="A2:M2"/>
    <mergeCell ref="A3:M3"/>
    <mergeCell ref="M59:M68"/>
    <mergeCell ref="F65:G65"/>
    <mergeCell ref="I65:J65"/>
    <mergeCell ref="F66:G66"/>
    <mergeCell ref="I66:J66"/>
    <mergeCell ref="F68:G68"/>
    <mergeCell ref="I68:J68"/>
    <mergeCell ref="A57:A58"/>
    <mergeCell ref="B57:B58"/>
    <mergeCell ref="A59:A68"/>
    <mergeCell ref="B59:B68"/>
    <mergeCell ref="K59:L68"/>
    <mergeCell ref="F61:G61"/>
    <mergeCell ref="I61:J61"/>
    <mergeCell ref="F59:G59"/>
    <mergeCell ref="I59:J59"/>
    <mergeCell ref="F67:G67"/>
    <mergeCell ref="I67:J67"/>
    <mergeCell ref="I63:J63"/>
    <mergeCell ref="F62:G62"/>
    <mergeCell ref="I62:J62"/>
    <mergeCell ref="F56:G56"/>
    <mergeCell ref="I56:J56"/>
    <mergeCell ref="F57:G57"/>
    <mergeCell ref="I57:J57"/>
    <mergeCell ref="F51:G51"/>
    <mergeCell ref="A49:A51"/>
    <mergeCell ref="B49:B51"/>
    <mergeCell ref="I50:J50"/>
    <mergeCell ref="F50:G50"/>
    <mergeCell ref="F49:G49"/>
    <mergeCell ref="I49:J49"/>
    <mergeCell ref="I30:J30"/>
    <mergeCell ref="F30:G30"/>
    <mergeCell ref="I27:J27"/>
    <mergeCell ref="K47:L47"/>
    <mergeCell ref="F39:G39"/>
    <mergeCell ref="I39:J39"/>
    <mergeCell ref="F40:G40"/>
    <mergeCell ref="F47:G47"/>
    <mergeCell ref="I47:J47"/>
    <mergeCell ref="F42:G42"/>
    <mergeCell ref="B16:M16"/>
    <mergeCell ref="A17:M17"/>
    <mergeCell ref="A18:M18"/>
    <mergeCell ref="A19:M19"/>
    <mergeCell ref="F14:G14"/>
    <mergeCell ref="F15:G15"/>
    <mergeCell ref="I15:J15"/>
    <mergeCell ref="K15:L15"/>
    <mergeCell ref="K12:L14"/>
    <mergeCell ref="A12:A14"/>
    <mergeCell ref="B12:B14"/>
    <mergeCell ref="C12:C14"/>
    <mergeCell ref="D12:D14"/>
    <mergeCell ref="A6:M6"/>
    <mergeCell ref="I9:M9"/>
    <mergeCell ref="A10:M10"/>
    <mergeCell ref="A11:M11"/>
    <mergeCell ref="F23:G23"/>
    <mergeCell ref="F25:G25"/>
    <mergeCell ref="I29:J29"/>
    <mergeCell ref="I24:J24"/>
    <mergeCell ref="I26:J26"/>
    <mergeCell ref="I25:J25"/>
    <mergeCell ref="I43:J43"/>
    <mergeCell ref="I20:J20"/>
    <mergeCell ref="F20:G20"/>
    <mergeCell ref="I22:J22"/>
    <mergeCell ref="I23:J23"/>
    <mergeCell ref="F29:G29"/>
    <mergeCell ref="F27:G27"/>
    <mergeCell ref="F38:G38"/>
    <mergeCell ref="F32:G32"/>
    <mergeCell ref="F34:G34"/>
    <mergeCell ref="A4:M4"/>
    <mergeCell ref="A5:M5"/>
    <mergeCell ref="I21:J21"/>
    <mergeCell ref="A7:M7"/>
    <mergeCell ref="A8:M8"/>
    <mergeCell ref="A20:A28"/>
    <mergeCell ref="B20:B28"/>
    <mergeCell ref="E12:H12"/>
    <mergeCell ref="I12:J14"/>
    <mergeCell ref="F26:G26"/>
    <mergeCell ref="I37:J37"/>
    <mergeCell ref="I34:J34"/>
    <mergeCell ref="I36:J36"/>
    <mergeCell ref="I35:J35"/>
    <mergeCell ref="M12:M14"/>
    <mergeCell ref="E13:E14"/>
    <mergeCell ref="F13:H13"/>
    <mergeCell ref="F31:G31"/>
    <mergeCell ref="F21:G21"/>
    <mergeCell ref="F28:G28"/>
    <mergeCell ref="I28:J28"/>
    <mergeCell ref="I31:J31"/>
    <mergeCell ref="F22:G22"/>
    <mergeCell ref="F24:G24"/>
    <mergeCell ref="I38:J38"/>
    <mergeCell ref="I42:J42"/>
    <mergeCell ref="F36:G36"/>
    <mergeCell ref="A29:A37"/>
    <mergeCell ref="B29:B37"/>
    <mergeCell ref="F33:G33"/>
    <mergeCell ref="I41:J41"/>
    <mergeCell ref="F35:G35"/>
    <mergeCell ref="I32:J32"/>
    <mergeCell ref="F37:G37"/>
    <mergeCell ref="F48:G48"/>
    <mergeCell ref="I48:J48"/>
    <mergeCell ref="I33:J33"/>
    <mergeCell ref="A38:A46"/>
    <mergeCell ref="B38:B46"/>
    <mergeCell ref="F46:G46"/>
    <mergeCell ref="I46:J46"/>
    <mergeCell ref="I44:J44"/>
    <mergeCell ref="F43:G43"/>
    <mergeCell ref="F45:G45"/>
    <mergeCell ref="F64:G64"/>
    <mergeCell ref="I64:J64"/>
    <mergeCell ref="F58:G58"/>
    <mergeCell ref="I58:J58"/>
    <mergeCell ref="F60:G60"/>
    <mergeCell ref="I60:J60"/>
    <mergeCell ref="F63:G63"/>
    <mergeCell ref="F41:G41"/>
    <mergeCell ref="I40:J40"/>
    <mergeCell ref="I45:J45"/>
    <mergeCell ref="I54:J54"/>
    <mergeCell ref="I53:J53"/>
    <mergeCell ref="I51:J51"/>
    <mergeCell ref="F52:G52"/>
    <mergeCell ref="I52:J52"/>
    <mergeCell ref="F53:G53"/>
    <mergeCell ref="F44:G44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83" r:id="rId1"/>
  <rowBreaks count="2" manualBreakCount="2">
    <brk id="28" max="12" man="1"/>
    <brk id="5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0" zoomScaleNormal="75" workbookViewId="0" topLeftCell="A1">
      <selection activeCell="H15" sqref="H15"/>
    </sheetView>
  </sheetViews>
  <sheetFormatPr defaultColWidth="9.140625" defaultRowHeight="12.75"/>
  <cols>
    <col min="2" max="2" width="32.7109375" style="0" customWidth="1"/>
    <col min="3" max="3" width="13.28125" style="0" customWidth="1"/>
    <col min="4" max="5" width="15.28125" style="0" customWidth="1"/>
    <col min="6" max="6" width="14.421875" style="0" customWidth="1"/>
    <col min="7" max="7" width="17.140625" style="0" customWidth="1"/>
    <col min="8" max="8" width="15.421875" style="0" customWidth="1"/>
    <col min="9" max="9" width="15.140625" style="0" customWidth="1"/>
    <col min="10" max="10" width="15.7109375" style="0" customWidth="1"/>
    <col min="11" max="11" width="24.421875" style="0" customWidth="1"/>
    <col min="12" max="12" width="11.140625" style="0" bestFit="1" customWidth="1"/>
  </cols>
  <sheetData>
    <row r="1" spans="8:11" ht="27.75" customHeight="1">
      <c r="H1" s="406" t="s">
        <v>134</v>
      </c>
      <c r="I1" s="406"/>
      <c r="J1" s="406"/>
      <c r="K1" s="406"/>
    </row>
    <row r="2" spans="7:11" ht="27" customHeight="1">
      <c r="G2" s="510" t="s">
        <v>624</v>
      </c>
      <c r="H2" s="510"/>
      <c r="I2" s="510"/>
      <c r="J2" s="510"/>
      <c r="K2" s="510"/>
    </row>
    <row r="3" spans="8:11" ht="18" customHeight="1">
      <c r="H3" s="406" t="s">
        <v>310</v>
      </c>
      <c r="I3" s="406"/>
      <c r="J3" s="406"/>
      <c r="K3" s="406"/>
    </row>
    <row r="4" spans="8:11" ht="12.75">
      <c r="H4" s="276"/>
      <c r="I4" s="276"/>
      <c r="J4" s="276"/>
      <c r="K4" s="276"/>
    </row>
    <row r="5" spans="2:11" ht="15">
      <c r="B5" s="277"/>
      <c r="H5" s="508" t="s">
        <v>611</v>
      </c>
      <c r="I5" s="508"/>
      <c r="J5" s="508"/>
      <c r="K5" s="508"/>
    </row>
    <row r="6" spans="2:11" ht="36" customHeight="1">
      <c r="B6" s="277"/>
      <c r="H6" s="509" t="s">
        <v>209</v>
      </c>
      <c r="I6" s="509"/>
      <c r="J6" s="509"/>
      <c r="K6" s="509"/>
    </row>
    <row r="7" spans="2:11" ht="15" customHeight="1">
      <c r="B7" s="277"/>
      <c r="H7" s="511" t="s">
        <v>210</v>
      </c>
      <c r="I7" s="511"/>
      <c r="J7" s="511"/>
      <c r="K7" s="511"/>
    </row>
    <row r="8" spans="2:11" ht="15">
      <c r="B8" s="277"/>
      <c r="H8" s="511" t="s">
        <v>633</v>
      </c>
      <c r="I8" s="511"/>
      <c r="J8" s="511"/>
      <c r="K8" s="511"/>
    </row>
    <row r="9" spans="1:11" ht="36.75" customHeight="1">
      <c r="A9" s="512" t="s">
        <v>625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</row>
    <row r="10" spans="1:11" ht="12.75">
      <c r="A10" s="515" t="s">
        <v>165</v>
      </c>
      <c r="B10" s="516" t="s">
        <v>400</v>
      </c>
      <c r="C10" s="513" t="s">
        <v>401</v>
      </c>
      <c r="D10" s="513" t="s">
        <v>179</v>
      </c>
      <c r="E10" s="517" t="s">
        <v>166</v>
      </c>
      <c r="F10" s="517"/>
      <c r="G10" s="517"/>
      <c r="H10" s="517"/>
      <c r="I10" s="517"/>
      <c r="J10" s="513" t="s">
        <v>180</v>
      </c>
      <c r="K10" s="514" t="s">
        <v>402</v>
      </c>
    </row>
    <row r="11" spans="1:11" ht="12.75">
      <c r="A11" s="515"/>
      <c r="B11" s="516"/>
      <c r="C11" s="513"/>
      <c r="D11" s="513"/>
      <c r="E11" s="513" t="s">
        <v>167</v>
      </c>
      <c r="F11" s="518" t="s">
        <v>403</v>
      </c>
      <c r="G11" s="518"/>
      <c r="H11" s="518"/>
      <c r="I11" s="518"/>
      <c r="J11" s="513"/>
      <c r="K11" s="514"/>
    </row>
    <row r="12" spans="1:11" ht="12.75">
      <c r="A12" s="515"/>
      <c r="B12" s="516"/>
      <c r="C12" s="513"/>
      <c r="D12" s="513"/>
      <c r="E12" s="513"/>
      <c r="F12" s="514" t="s">
        <v>404</v>
      </c>
      <c r="G12" s="514"/>
      <c r="H12" s="514"/>
      <c r="I12" s="513" t="s">
        <v>168</v>
      </c>
      <c r="J12" s="513"/>
      <c r="K12" s="514"/>
    </row>
    <row r="13" spans="1:11" ht="12.75">
      <c r="A13" s="515"/>
      <c r="B13" s="516"/>
      <c r="C13" s="513"/>
      <c r="D13" s="513"/>
      <c r="E13" s="513"/>
      <c r="F13" s="513" t="s">
        <v>306</v>
      </c>
      <c r="G13" s="514" t="s">
        <v>303</v>
      </c>
      <c r="H13" s="514"/>
      <c r="I13" s="513"/>
      <c r="J13" s="513"/>
      <c r="K13" s="514"/>
    </row>
    <row r="14" spans="1:11" ht="26.25">
      <c r="A14" s="515"/>
      <c r="B14" s="516"/>
      <c r="C14" s="513"/>
      <c r="D14" s="513"/>
      <c r="E14" s="513"/>
      <c r="F14" s="513"/>
      <c r="G14" s="165" t="s">
        <v>304</v>
      </c>
      <c r="H14" s="165" t="s">
        <v>305</v>
      </c>
      <c r="I14" s="513"/>
      <c r="J14" s="513"/>
      <c r="K14" s="514"/>
    </row>
    <row r="15" spans="1:11" ht="12.75">
      <c r="A15" s="298">
        <v>1</v>
      </c>
      <c r="B15" s="280">
        <v>2</v>
      </c>
      <c r="C15" s="279">
        <v>3</v>
      </c>
      <c r="D15" s="279">
        <v>4</v>
      </c>
      <c r="E15" s="279">
        <v>5</v>
      </c>
      <c r="F15" s="279"/>
      <c r="G15" s="279"/>
      <c r="H15" s="279">
        <v>6</v>
      </c>
      <c r="I15" s="279">
        <v>7</v>
      </c>
      <c r="J15" s="279">
        <v>8</v>
      </c>
      <c r="K15" s="279">
        <v>9</v>
      </c>
    </row>
    <row r="16" spans="1:11" ht="72">
      <c r="A16" s="402"/>
      <c r="B16" s="297" t="s">
        <v>626</v>
      </c>
      <c r="C16" s="278" t="s">
        <v>627</v>
      </c>
      <c r="D16" s="281"/>
      <c r="E16" s="282"/>
      <c r="F16" s="282"/>
      <c r="G16" s="282"/>
      <c r="H16" s="282"/>
      <c r="I16" s="281"/>
      <c r="J16" s="282"/>
      <c r="K16" s="283" t="s">
        <v>628</v>
      </c>
    </row>
    <row r="17" spans="1:11" ht="19.5" customHeight="1">
      <c r="A17" s="402"/>
      <c r="B17" s="302" t="s">
        <v>169</v>
      </c>
      <c r="C17" s="284" t="s">
        <v>629</v>
      </c>
      <c r="D17" s="285">
        <f>D18+D19+D20+D21+D22+D23+D24</f>
        <v>47886.363829999995</v>
      </c>
      <c r="E17" s="285">
        <f aca="true" t="shared" si="0" ref="E17:J17">E18+E19+E20+E21+E22+E23+E24</f>
        <v>0</v>
      </c>
      <c r="F17" s="285">
        <f t="shared" si="0"/>
        <v>27189.32533</v>
      </c>
      <c r="G17" s="285">
        <f t="shared" si="0"/>
        <v>24710.980199999998</v>
      </c>
      <c r="H17" s="285">
        <f t="shared" si="0"/>
        <v>2478.3451299999997</v>
      </c>
      <c r="I17" s="285">
        <f>I18+I19+I20+I21+I22+I23+I24</f>
        <v>20090.25132</v>
      </c>
      <c r="J17" s="285">
        <f t="shared" si="0"/>
        <v>606.78718</v>
      </c>
      <c r="K17" s="270"/>
    </row>
    <row r="18" spans="1:11" ht="19.5" customHeight="1">
      <c r="A18" s="402"/>
      <c r="B18" s="415" t="s">
        <v>630</v>
      </c>
      <c r="C18" s="299" t="s">
        <v>220</v>
      </c>
      <c r="D18" s="281">
        <f>F18+I18+J18</f>
        <v>4949.12503</v>
      </c>
      <c r="E18" s="282">
        <v>0</v>
      </c>
      <c r="F18" s="282">
        <f aca="true" t="shared" si="1" ref="F18:F24">G18+H18</f>
        <v>2969.08507</v>
      </c>
      <c r="G18" s="282">
        <v>2642.48571</v>
      </c>
      <c r="H18" s="282">
        <v>326.59936</v>
      </c>
      <c r="I18" s="281">
        <v>1815.54771</v>
      </c>
      <c r="J18" s="282">
        <v>164.49225</v>
      </c>
      <c r="K18" s="270"/>
    </row>
    <row r="19" spans="1:11" ht="19.5" customHeight="1">
      <c r="A19" s="402"/>
      <c r="B19" s="415"/>
      <c r="C19" s="299" t="s">
        <v>221</v>
      </c>
      <c r="D19" s="286">
        <f>F19+I19</f>
        <v>9300.90494</v>
      </c>
      <c r="E19" s="287">
        <v>0</v>
      </c>
      <c r="F19" s="287">
        <f t="shared" si="1"/>
        <v>3647.54479</v>
      </c>
      <c r="G19" s="287">
        <v>3574.59389</v>
      </c>
      <c r="H19" s="287">
        <v>72.9509</v>
      </c>
      <c r="I19" s="286">
        <v>5653.36015</v>
      </c>
      <c r="J19" s="287">
        <v>0</v>
      </c>
      <c r="K19" s="270"/>
    </row>
    <row r="20" spans="1:11" ht="19.5" customHeight="1">
      <c r="A20" s="402"/>
      <c r="B20" s="415"/>
      <c r="C20" s="300" t="s">
        <v>278</v>
      </c>
      <c r="D20" s="288">
        <f>F20+I20</f>
        <v>2115.2445900000002</v>
      </c>
      <c r="E20" s="289">
        <v>0</v>
      </c>
      <c r="F20" s="289">
        <f t="shared" si="1"/>
        <v>1423.6954700000001</v>
      </c>
      <c r="G20" s="289">
        <v>1356.24838</v>
      </c>
      <c r="H20" s="289">
        <v>67.44709</v>
      </c>
      <c r="I20" s="288">
        <v>691.54912</v>
      </c>
      <c r="J20" s="289">
        <v>0</v>
      </c>
      <c r="K20" s="270"/>
    </row>
    <row r="21" spans="1:11" ht="19.5" customHeight="1">
      <c r="A21" s="402"/>
      <c r="B21" s="415"/>
      <c r="C21" s="301" t="s">
        <v>307</v>
      </c>
      <c r="D21" s="290">
        <f>F21+I21+J21</f>
        <v>9665.36292</v>
      </c>
      <c r="E21" s="291">
        <v>0</v>
      </c>
      <c r="F21" s="291">
        <f t="shared" si="1"/>
        <v>5543.5</v>
      </c>
      <c r="G21" s="291">
        <v>4355.414</v>
      </c>
      <c r="H21" s="291">
        <v>1188.086</v>
      </c>
      <c r="I21" s="291">
        <v>3814.95443</v>
      </c>
      <c r="J21" s="290">
        <v>306.90849</v>
      </c>
      <c r="K21" s="292"/>
    </row>
    <row r="22" spans="1:11" ht="19.5" customHeight="1">
      <c r="A22" s="402"/>
      <c r="B22" s="415"/>
      <c r="C22" s="337" t="s">
        <v>308</v>
      </c>
      <c r="D22" s="290">
        <f>F22+I22+J22</f>
        <v>6712.5258</v>
      </c>
      <c r="E22" s="338">
        <v>0</v>
      </c>
      <c r="F22" s="338">
        <f t="shared" si="1"/>
        <v>4380.8</v>
      </c>
      <c r="G22" s="338">
        <v>4017.60761</v>
      </c>
      <c r="H22" s="339">
        <v>363.19239</v>
      </c>
      <c r="I22" s="338">
        <v>2196.33936</v>
      </c>
      <c r="J22" s="340">
        <v>135.38644</v>
      </c>
      <c r="K22" s="293"/>
    </row>
    <row r="23" spans="1:12" ht="19.5" customHeight="1">
      <c r="A23" s="402"/>
      <c r="B23" s="415"/>
      <c r="C23" s="341" t="s">
        <v>684</v>
      </c>
      <c r="D23" s="296">
        <f>F23+I23+J23</f>
        <v>10189.00055</v>
      </c>
      <c r="E23" s="342">
        <v>0</v>
      </c>
      <c r="F23" s="343">
        <f t="shared" si="1"/>
        <v>4518.2</v>
      </c>
      <c r="G23" s="343">
        <v>4152.26042</v>
      </c>
      <c r="H23" s="343">
        <v>365.93958</v>
      </c>
      <c r="I23" s="343">
        <v>5670.80055</v>
      </c>
      <c r="J23" s="344">
        <v>0</v>
      </c>
      <c r="K23" s="292"/>
      <c r="L23" s="171"/>
    </row>
    <row r="24" spans="1:11" ht="19.5" customHeight="1">
      <c r="A24" s="402"/>
      <c r="B24" s="415"/>
      <c r="C24" s="303" t="s">
        <v>687</v>
      </c>
      <c r="D24" s="291">
        <f>F24+I24+J24</f>
        <v>4954.2</v>
      </c>
      <c r="E24" s="304">
        <v>0</v>
      </c>
      <c r="F24" s="305">
        <f t="shared" si="1"/>
        <v>4706.5</v>
      </c>
      <c r="G24" s="306">
        <v>4612.37019</v>
      </c>
      <c r="H24" s="304">
        <v>94.12981</v>
      </c>
      <c r="I24" s="304">
        <v>247.7</v>
      </c>
      <c r="J24" s="304">
        <v>0</v>
      </c>
      <c r="K24" s="307"/>
    </row>
    <row r="25" spans="1:11" ht="19.5" customHeight="1">
      <c r="A25" s="402"/>
      <c r="B25" s="415"/>
      <c r="C25" s="308" t="s">
        <v>637</v>
      </c>
      <c r="D25" s="44">
        <f>F25+I25+J25</f>
        <v>0</v>
      </c>
      <c r="E25" s="309">
        <v>0</v>
      </c>
      <c r="F25" s="310">
        <v>0</v>
      </c>
      <c r="G25" s="311">
        <v>0</v>
      </c>
      <c r="H25" s="309">
        <v>0</v>
      </c>
      <c r="I25" s="309">
        <v>0</v>
      </c>
      <c r="J25" s="309">
        <v>0</v>
      </c>
      <c r="K25" s="312"/>
    </row>
    <row r="26" spans="1:3" ht="12.75">
      <c r="A26" s="268"/>
      <c r="B26" s="294"/>
      <c r="C26" s="268"/>
    </row>
    <row r="27" spans="1:3" ht="12.75">
      <c r="A27" s="268" t="s">
        <v>5</v>
      </c>
      <c r="B27" s="294"/>
      <c r="C27" s="268"/>
    </row>
  </sheetData>
  <mergeCells count="23">
    <mergeCell ref="A16:A25"/>
    <mergeCell ref="B18:B25"/>
    <mergeCell ref="E10:I10"/>
    <mergeCell ref="J10:J14"/>
    <mergeCell ref="E11:E14"/>
    <mergeCell ref="F11:I11"/>
    <mergeCell ref="F12:H12"/>
    <mergeCell ref="I12:I14"/>
    <mergeCell ref="H7:K7"/>
    <mergeCell ref="H8:K8"/>
    <mergeCell ref="A9:K9"/>
    <mergeCell ref="F13:F14"/>
    <mergeCell ref="G13:H13"/>
    <mergeCell ref="A10:A14"/>
    <mergeCell ref="B10:B14"/>
    <mergeCell ref="C10:C14"/>
    <mergeCell ref="D10:D14"/>
    <mergeCell ref="K10:K14"/>
    <mergeCell ref="H1:K1"/>
    <mergeCell ref="H3:K3"/>
    <mergeCell ref="H5:K5"/>
    <mergeCell ref="H6:K6"/>
    <mergeCell ref="G2:K2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4"/>
  <sheetViews>
    <sheetView view="pageBreakPreview" zoomScale="60" zoomScalePageLayoutView="0" workbookViewId="0" topLeftCell="A1">
      <selection activeCell="J10" sqref="J10:J15"/>
    </sheetView>
  </sheetViews>
  <sheetFormatPr defaultColWidth="9.00390625" defaultRowHeight="35.25" customHeight="1"/>
  <cols>
    <col min="1" max="1" width="7.00390625" style="0" customWidth="1"/>
    <col min="2" max="2" width="32.8515625" style="72" customWidth="1"/>
    <col min="3" max="3" width="15.28125" style="0" customWidth="1"/>
    <col min="4" max="4" width="15.421875" style="0" customWidth="1"/>
    <col min="5" max="5" width="12.140625" style="0" customWidth="1"/>
    <col min="6" max="6" width="17.7109375" style="0" customWidth="1"/>
    <col min="7" max="7" width="13.7109375" style="0" customWidth="1"/>
    <col min="8" max="8" width="14.7109375" style="0" customWidth="1"/>
    <col min="9" max="10" width="14.28125" style="0" customWidth="1"/>
    <col min="11" max="11" width="17.57421875" style="0" customWidth="1"/>
    <col min="12" max="12" width="27.00390625" style="0" customWidth="1"/>
    <col min="13" max="13" width="11.57421875" style="0" bestFit="1" customWidth="1"/>
    <col min="14" max="14" width="12.140625" style="0" bestFit="1" customWidth="1"/>
    <col min="15" max="15" width="11.140625" style="0" bestFit="1" customWidth="1"/>
    <col min="16" max="16" width="9.57421875" style="0" bestFit="1" customWidth="1"/>
  </cols>
  <sheetData>
    <row r="1" spans="1:13" ht="19.5" customHeight="1">
      <c r="A1" s="406" t="s">
        <v>618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28"/>
    </row>
    <row r="2" spans="1:13" ht="19.5" customHeight="1">
      <c r="A2" s="406" t="s">
        <v>612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28"/>
    </row>
    <row r="3" spans="1:13" ht="19.5" customHeight="1">
      <c r="A3" s="406" t="s">
        <v>310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28"/>
    </row>
    <row r="4" spans="1:12" ht="19.5" customHeight="1">
      <c r="A4" s="70"/>
      <c r="B4" s="71"/>
      <c r="C4" s="70"/>
      <c r="D4" s="70"/>
      <c r="E4" s="70"/>
      <c r="F4" s="70"/>
      <c r="G4" s="70"/>
      <c r="H4" s="70"/>
      <c r="I4" s="508" t="s">
        <v>621</v>
      </c>
      <c r="J4" s="508"/>
      <c r="K4" s="508"/>
      <c r="L4" s="508"/>
    </row>
    <row r="5" spans="1:12" ht="35.25" customHeight="1">
      <c r="A5" s="70"/>
      <c r="B5" s="71"/>
      <c r="C5" s="70"/>
      <c r="D5" s="70"/>
      <c r="E5" s="70"/>
      <c r="F5" s="70"/>
      <c r="G5" s="70"/>
      <c r="H5" s="70"/>
      <c r="I5" s="509" t="s">
        <v>209</v>
      </c>
      <c r="J5" s="509"/>
      <c r="K5" s="509"/>
      <c r="L5" s="509"/>
    </row>
    <row r="6" spans="1:12" ht="19.5" customHeight="1">
      <c r="A6" s="82"/>
      <c r="B6" s="82"/>
      <c r="C6" s="82"/>
      <c r="D6" s="82"/>
      <c r="E6" s="82"/>
      <c r="F6" s="82"/>
      <c r="G6" s="82"/>
      <c r="H6" s="82"/>
      <c r="I6" s="511" t="s">
        <v>210</v>
      </c>
      <c r="J6" s="511"/>
      <c r="K6" s="511"/>
      <c r="L6" s="511"/>
    </row>
    <row r="7" spans="1:12" ht="19.5" customHeight="1">
      <c r="A7" s="82"/>
      <c r="B7" s="82"/>
      <c r="C7" s="82"/>
      <c r="D7" s="82"/>
      <c r="E7" s="82"/>
      <c r="F7" s="82"/>
      <c r="G7" s="82"/>
      <c r="H7" s="82"/>
      <c r="I7" s="511" t="s">
        <v>633</v>
      </c>
      <c r="J7" s="511"/>
      <c r="K7" s="511"/>
      <c r="L7" s="511"/>
    </row>
    <row r="8" spans="1:12" ht="19.5" customHeight="1">
      <c r="A8" s="82"/>
      <c r="B8" s="82"/>
      <c r="C8" s="82"/>
      <c r="D8" s="82"/>
      <c r="E8" s="82"/>
      <c r="F8" s="82"/>
      <c r="G8" s="82"/>
      <c r="H8" s="82"/>
      <c r="I8" s="184"/>
      <c r="J8" s="184"/>
      <c r="K8" s="184"/>
      <c r="L8" s="184"/>
    </row>
    <row r="9" spans="1:12" ht="35.25" customHeight="1">
      <c r="A9" s="537" t="s">
        <v>649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</row>
    <row r="10" spans="1:12" ht="35.25" customHeight="1">
      <c r="A10" s="513" t="s">
        <v>165</v>
      </c>
      <c r="B10" s="538" t="s">
        <v>200</v>
      </c>
      <c r="C10" s="513" t="s">
        <v>178</v>
      </c>
      <c r="D10" s="533" t="s">
        <v>201</v>
      </c>
      <c r="E10" s="415" t="s">
        <v>166</v>
      </c>
      <c r="F10" s="415"/>
      <c r="G10" s="415"/>
      <c r="H10" s="415"/>
      <c r="I10" s="415"/>
      <c r="J10" s="541" t="s">
        <v>180</v>
      </c>
      <c r="K10" s="513" t="s">
        <v>202</v>
      </c>
      <c r="L10" s="544" t="s">
        <v>193</v>
      </c>
    </row>
    <row r="11" spans="1:12" ht="35.25" customHeight="1">
      <c r="A11" s="513"/>
      <c r="B11" s="539"/>
      <c r="C11" s="513"/>
      <c r="D11" s="513"/>
      <c r="E11" s="545" t="s">
        <v>167</v>
      </c>
      <c r="F11" s="415" t="s">
        <v>183</v>
      </c>
      <c r="G11" s="415"/>
      <c r="H11" s="415"/>
      <c r="I11" s="415"/>
      <c r="J11" s="542"/>
      <c r="K11" s="513"/>
      <c r="L11" s="544"/>
    </row>
    <row r="12" spans="1:12" ht="35.25" customHeight="1">
      <c r="A12" s="513"/>
      <c r="B12" s="539"/>
      <c r="C12" s="513"/>
      <c r="D12" s="513"/>
      <c r="E12" s="545"/>
      <c r="F12" s="462" t="s">
        <v>184</v>
      </c>
      <c r="G12" s="547"/>
      <c r="H12" s="547"/>
      <c r="I12" s="412" t="s">
        <v>369</v>
      </c>
      <c r="J12" s="542"/>
      <c r="K12" s="513"/>
      <c r="L12" s="544"/>
    </row>
    <row r="13" spans="1:12" ht="35.25" customHeight="1">
      <c r="A13" s="513"/>
      <c r="B13" s="539"/>
      <c r="C13" s="513"/>
      <c r="D13" s="513"/>
      <c r="E13" s="545"/>
      <c r="F13" s="548"/>
      <c r="G13" s="549"/>
      <c r="H13" s="549"/>
      <c r="I13" s="413"/>
      <c r="J13" s="542"/>
      <c r="K13" s="513"/>
      <c r="L13" s="544"/>
    </row>
    <row r="14" spans="1:12" ht="35.25" customHeight="1">
      <c r="A14" s="513"/>
      <c r="B14" s="539"/>
      <c r="C14" s="513"/>
      <c r="D14" s="513"/>
      <c r="E14" s="545"/>
      <c r="F14" s="550" t="s">
        <v>370</v>
      </c>
      <c r="G14" s="459" t="s">
        <v>303</v>
      </c>
      <c r="H14" s="461"/>
      <c r="I14" s="413"/>
      <c r="J14" s="542"/>
      <c r="K14" s="513"/>
      <c r="L14" s="544"/>
    </row>
    <row r="15" spans="1:12" ht="114" customHeight="1">
      <c r="A15" s="513"/>
      <c r="B15" s="540"/>
      <c r="C15" s="513"/>
      <c r="D15" s="513"/>
      <c r="E15" s="546"/>
      <c r="F15" s="551"/>
      <c r="G15" s="5" t="s">
        <v>304</v>
      </c>
      <c r="H15" s="5" t="s">
        <v>305</v>
      </c>
      <c r="I15" s="414"/>
      <c r="J15" s="543"/>
      <c r="K15" s="513"/>
      <c r="L15" s="544"/>
    </row>
    <row r="16" spans="1:12" ht="28.5" customHeight="1">
      <c r="A16" s="80">
        <v>1</v>
      </c>
      <c r="B16" s="80">
        <v>2</v>
      </c>
      <c r="C16" s="80">
        <v>3</v>
      </c>
      <c r="D16" s="80">
        <v>4</v>
      </c>
      <c r="E16" s="80">
        <v>5</v>
      </c>
      <c r="F16" s="165">
        <v>6</v>
      </c>
      <c r="G16" s="165">
        <v>7</v>
      </c>
      <c r="H16" s="165">
        <v>8</v>
      </c>
      <c r="I16" s="165">
        <v>9</v>
      </c>
      <c r="J16" s="80">
        <v>14</v>
      </c>
      <c r="K16" s="83">
        <v>15</v>
      </c>
      <c r="L16" s="83">
        <v>16</v>
      </c>
    </row>
    <row r="17" spans="1:12" ht="35.25" customHeight="1">
      <c r="A17" s="84">
        <v>1</v>
      </c>
      <c r="B17" s="534" t="s">
        <v>94</v>
      </c>
      <c r="C17" s="534"/>
      <c r="D17" s="534"/>
      <c r="E17" s="534"/>
      <c r="F17" s="534"/>
      <c r="G17" s="534"/>
      <c r="H17" s="534"/>
      <c r="I17" s="534"/>
      <c r="J17" s="534"/>
      <c r="K17" s="534"/>
      <c r="L17" s="534"/>
    </row>
    <row r="18" spans="1:12" ht="35.25" customHeight="1">
      <c r="A18" s="535" t="s">
        <v>6</v>
      </c>
      <c r="B18" s="535"/>
      <c r="C18" s="535"/>
      <c r="D18" s="535"/>
      <c r="E18" s="535"/>
      <c r="F18" s="535"/>
      <c r="G18" s="535"/>
      <c r="H18" s="535"/>
      <c r="I18" s="535"/>
      <c r="J18" s="535"/>
      <c r="K18" s="535"/>
      <c r="L18" s="535"/>
    </row>
    <row r="19" spans="1:12" ht="35.25" customHeight="1">
      <c r="A19" s="535" t="s">
        <v>688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535"/>
    </row>
    <row r="20" spans="1:12" ht="35.25" customHeight="1">
      <c r="A20" s="536" t="s">
        <v>170</v>
      </c>
      <c r="B20" s="526" t="s">
        <v>689</v>
      </c>
      <c r="C20" s="530" t="s">
        <v>220</v>
      </c>
      <c r="D20" s="531">
        <f>E20+F20+I20+J20</f>
        <v>4949.12503</v>
      </c>
      <c r="E20" s="531">
        <v>0</v>
      </c>
      <c r="F20" s="531">
        <f>G20+H20</f>
        <v>2969.08507</v>
      </c>
      <c r="G20" s="531">
        <f>G23+G27+G31+G35</f>
        <v>2642.48571</v>
      </c>
      <c r="H20" s="531">
        <f>H23+H27+H31+H35</f>
        <v>326.59936</v>
      </c>
      <c r="I20" s="531">
        <f>I23+I27+I31+I35+I39</f>
        <v>1815.54771</v>
      </c>
      <c r="J20" s="531">
        <f>J23+J27+J31+J35</f>
        <v>164.49225</v>
      </c>
      <c r="K20" s="552" t="s">
        <v>690</v>
      </c>
      <c r="L20" s="544" t="s">
        <v>691</v>
      </c>
    </row>
    <row r="21" spans="1:12" ht="35.25" customHeight="1">
      <c r="A21" s="536"/>
      <c r="B21" s="526"/>
      <c r="C21" s="530"/>
      <c r="D21" s="531"/>
      <c r="E21" s="531"/>
      <c r="F21" s="531"/>
      <c r="G21" s="531"/>
      <c r="H21" s="531"/>
      <c r="I21" s="531"/>
      <c r="J21" s="531"/>
      <c r="K21" s="552"/>
      <c r="L21" s="544"/>
    </row>
    <row r="22" spans="1:12" ht="35.25" customHeight="1">
      <c r="A22" s="536"/>
      <c r="B22" s="526"/>
      <c r="C22" s="530"/>
      <c r="D22" s="531"/>
      <c r="E22" s="531"/>
      <c r="F22" s="531"/>
      <c r="G22" s="531"/>
      <c r="H22" s="531"/>
      <c r="I22" s="531"/>
      <c r="J22" s="531"/>
      <c r="K22" s="552"/>
      <c r="L22" s="553"/>
    </row>
    <row r="23" spans="1:12" ht="35.25" customHeight="1">
      <c r="A23" s="81" t="s">
        <v>203</v>
      </c>
      <c r="B23" s="85" t="s">
        <v>692</v>
      </c>
      <c r="C23" s="120"/>
      <c r="D23" s="121">
        <f>D25+D26</f>
        <v>1459.9045300000002</v>
      </c>
      <c r="E23" s="122"/>
      <c r="F23" s="122">
        <f>F25</f>
        <v>975.72348</v>
      </c>
      <c r="G23" s="122">
        <f>G25</f>
        <v>868.3939</v>
      </c>
      <c r="H23" s="122">
        <f>H25</f>
        <v>107.32958</v>
      </c>
      <c r="I23" s="122">
        <f>I25+I26</f>
        <v>430.12434</v>
      </c>
      <c r="J23" s="123">
        <v>54.05671</v>
      </c>
      <c r="K23" s="243" t="s">
        <v>693</v>
      </c>
      <c r="L23" s="390"/>
    </row>
    <row r="24" spans="1:12" ht="35.25" customHeight="1">
      <c r="A24" s="81"/>
      <c r="B24" s="85" t="s">
        <v>694</v>
      </c>
      <c r="C24" s="120"/>
      <c r="D24" s="121"/>
      <c r="E24" s="122"/>
      <c r="F24" s="122"/>
      <c r="G24" s="122"/>
      <c r="H24" s="122"/>
      <c r="I24" s="122"/>
      <c r="J24" s="126"/>
      <c r="K24" s="244"/>
      <c r="L24" s="390"/>
    </row>
    <row r="25" spans="1:12" ht="35.25" customHeight="1">
      <c r="A25" s="81" t="s">
        <v>695</v>
      </c>
      <c r="B25" s="85" t="s">
        <v>696</v>
      </c>
      <c r="C25" s="120"/>
      <c r="D25" s="121">
        <f>F25+I25+J25</f>
        <v>1081.1340500000001</v>
      </c>
      <c r="E25" s="122"/>
      <c r="F25" s="122">
        <f>G25+H25</f>
        <v>975.72348</v>
      </c>
      <c r="G25" s="122">
        <v>868.3939</v>
      </c>
      <c r="H25" s="122">
        <v>107.32958</v>
      </c>
      <c r="I25" s="123">
        <v>51.35386</v>
      </c>
      <c r="J25" s="126">
        <v>54.05671</v>
      </c>
      <c r="K25" s="244"/>
      <c r="L25" s="390"/>
    </row>
    <row r="26" spans="1:12" ht="35.25" customHeight="1">
      <c r="A26" s="81" t="s">
        <v>697</v>
      </c>
      <c r="B26" s="85" t="s">
        <v>698</v>
      </c>
      <c r="C26" s="120"/>
      <c r="D26" s="121">
        <f>I26</f>
        <v>378.77048</v>
      </c>
      <c r="E26" s="122"/>
      <c r="F26" s="122"/>
      <c r="G26" s="122"/>
      <c r="H26" s="122"/>
      <c r="I26" s="122">
        <v>378.77048</v>
      </c>
      <c r="J26" s="127"/>
      <c r="K26" s="244"/>
      <c r="L26" s="390"/>
    </row>
    <row r="27" spans="1:12" ht="35.25" customHeight="1">
      <c r="A27" s="81" t="s">
        <v>205</v>
      </c>
      <c r="B27" s="85" t="s">
        <v>699</v>
      </c>
      <c r="C27" s="120"/>
      <c r="D27" s="121">
        <f>F27+I27+J27</f>
        <v>1781.1771099999999</v>
      </c>
      <c r="E27" s="122"/>
      <c r="F27" s="122">
        <f>G27+H27</f>
        <v>1122.95051</v>
      </c>
      <c r="G27" s="122">
        <f>G29</f>
        <v>999.42595</v>
      </c>
      <c r="H27" s="122">
        <f>H29</f>
        <v>123.52456</v>
      </c>
      <c r="I27" s="125">
        <f>I29+I30</f>
        <v>596.01328</v>
      </c>
      <c r="J27" s="123">
        <v>62.21332</v>
      </c>
      <c r="K27" s="245" t="s">
        <v>693</v>
      </c>
      <c r="L27" s="390"/>
    </row>
    <row r="28" spans="1:12" ht="35.25" customHeight="1">
      <c r="A28" s="81"/>
      <c r="B28" s="85" t="s">
        <v>694</v>
      </c>
      <c r="C28" s="120"/>
      <c r="D28" s="121"/>
      <c r="E28" s="122"/>
      <c r="F28" s="122"/>
      <c r="G28" s="122"/>
      <c r="H28" s="122"/>
      <c r="I28" s="125"/>
      <c r="J28" s="124"/>
      <c r="K28" s="246"/>
      <c r="L28" s="390"/>
    </row>
    <row r="29" spans="1:12" ht="35.25" customHeight="1">
      <c r="A29" s="81" t="s">
        <v>700</v>
      </c>
      <c r="B29" s="85" t="s">
        <v>696</v>
      </c>
      <c r="C29" s="120"/>
      <c r="D29" s="121">
        <f>F29+I29+J29</f>
        <v>1244.26649</v>
      </c>
      <c r="E29" s="122"/>
      <c r="F29" s="122">
        <f>G29+H29</f>
        <v>1122.95051</v>
      </c>
      <c r="G29" s="122">
        <v>999.42595</v>
      </c>
      <c r="H29" s="122">
        <v>123.52456</v>
      </c>
      <c r="I29" s="126">
        <v>59.10266</v>
      </c>
      <c r="J29" s="126">
        <v>62.21332</v>
      </c>
      <c r="K29" s="244" t="s">
        <v>693</v>
      </c>
      <c r="L29" s="390"/>
    </row>
    <row r="30" spans="1:12" ht="35.25" customHeight="1">
      <c r="A30" s="81" t="s">
        <v>701</v>
      </c>
      <c r="B30" s="86" t="s">
        <v>698</v>
      </c>
      <c r="C30" s="120"/>
      <c r="D30" s="121">
        <v>536.91062</v>
      </c>
      <c r="E30" s="122"/>
      <c r="F30" s="122">
        <v>0</v>
      </c>
      <c r="G30" s="122">
        <v>0</v>
      </c>
      <c r="H30" s="122">
        <v>0</v>
      </c>
      <c r="I30" s="125">
        <v>536.91062</v>
      </c>
      <c r="J30" s="127"/>
      <c r="K30" s="244"/>
      <c r="L30" s="390"/>
    </row>
    <row r="31" spans="1:12" ht="35.25" customHeight="1">
      <c r="A31" s="81" t="s">
        <v>270</v>
      </c>
      <c r="B31" s="86" t="s">
        <v>702</v>
      </c>
      <c r="C31" s="120"/>
      <c r="D31" s="121">
        <f>F31+I31</f>
        <v>209.03500000000003</v>
      </c>
      <c r="E31" s="122"/>
      <c r="F31" s="122">
        <v>0</v>
      </c>
      <c r="G31" s="125">
        <f>G33+G34</f>
        <v>0</v>
      </c>
      <c r="H31" s="125">
        <f>H33+H34</f>
        <v>0</v>
      </c>
      <c r="I31" s="125">
        <f>I33+I34</f>
        <v>209.03500000000003</v>
      </c>
      <c r="J31" s="124"/>
      <c r="K31" s="554" t="s">
        <v>703</v>
      </c>
      <c r="L31" s="390"/>
    </row>
    <row r="32" spans="1:12" ht="35.25" customHeight="1">
      <c r="A32" s="81"/>
      <c r="B32" s="86" t="s">
        <v>694</v>
      </c>
      <c r="C32" s="120"/>
      <c r="D32" s="122"/>
      <c r="E32" s="122"/>
      <c r="F32" s="122"/>
      <c r="G32" s="122"/>
      <c r="H32" s="122"/>
      <c r="I32" s="125"/>
      <c r="J32" s="124"/>
      <c r="K32" s="555"/>
      <c r="L32" s="390"/>
    </row>
    <row r="33" spans="1:12" ht="35.25" customHeight="1">
      <c r="A33" s="81" t="s">
        <v>704</v>
      </c>
      <c r="B33" s="86" t="s">
        <v>696</v>
      </c>
      <c r="C33" s="120"/>
      <c r="D33" s="122">
        <f>F33+I33</f>
        <v>72.831</v>
      </c>
      <c r="E33" s="122"/>
      <c r="F33" s="122">
        <v>0</v>
      </c>
      <c r="G33" s="122"/>
      <c r="H33" s="122"/>
      <c r="I33" s="125">
        <v>72.831</v>
      </c>
      <c r="J33" s="124"/>
      <c r="K33" s="555"/>
      <c r="L33" s="390"/>
    </row>
    <row r="34" spans="1:12" ht="35.25" customHeight="1">
      <c r="A34" s="81" t="s">
        <v>705</v>
      </c>
      <c r="B34" s="86" t="s">
        <v>698</v>
      </c>
      <c r="C34" s="120"/>
      <c r="D34" s="122">
        <f>F34+I34</f>
        <v>136.204</v>
      </c>
      <c r="E34" s="122"/>
      <c r="F34" s="122">
        <v>0</v>
      </c>
      <c r="G34" s="122"/>
      <c r="H34" s="122"/>
      <c r="I34" s="125">
        <v>136.204</v>
      </c>
      <c r="J34" s="124"/>
      <c r="K34" s="555"/>
      <c r="L34" s="390"/>
    </row>
    <row r="35" spans="1:12" ht="35.25" customHeight="1">
      <c r="A35" s="81" t="s">
        <v>706</v>
      </c>
      <c r="B35" s="85" t="s">
        <v>707</v>
      </c>
      <c r="C35" s="120"/>
      <c r="D35" s="121">
        <f>F35+I35+J35</f>
        <v>1483.70839</v>
      </c>
      <c r="E35" s="122"/>
      <c r="F35" s="122">
        <f>G35+H35</f>
        <v>870.41108</v>
      </c>
      <c r="G35" s="122">
        <f>G37</f>
        <v>774.66586</v>
      </c>
      <c r="H35" s="122">
        <f>H37</f>
        <v>95.74522</v>
      </c>
      <c r="I35" s="122">
        <f>I37+I38</f>
        <v>565.0750899999999</v>
      </c>
      <c r="J35" s="123">
        <f>J37</f>
        <v>48.22222</v>
      </c>
      <c r="K35" s="555" t="s">
        <v>693</v>
      </c>
      <c r="L35" s="390"/>
    </row>
    <row r="36" spans="1:12" ht="35.25" customHeight="1">
      <c r="A36" s="81"/>
      <c r="B36" s="85" t="s">
        <v>694</v>
      </c>
      <c r="C36" s="120"/>
      <c r="D36" s="121"/>
      <c r="E36" s="122"/>
      <c r="F36" s="122"/>
      <c r="G36" s="122"/>
      <c r="H36" s="122"/>
      <c r="I36" s="122"/>
      <c r="J36" s="123"/>
      <c r="K36" s="555"/>
      <c r="L36" s="390"/>
    </row>
    <row r="37" spans="1:12" ht="35.25" customHeight="1">
      <c r="A37" s="81" t="s">
        <v>708</v>
      </c>
      <c r="B37" s="85" t="s">
        <v>696</v>
      </c>
      <c r="C37" s="120"/>
      <c r="D37" s="121">
        <f>F37+I37+J37</f>
        <v>964.44441</v>
      </c>
      <c r="E37" s="122"/>
      <c r="F37" s="122">
        <f>G37+H37</f>
        <v>870.41108</v>
      </c>
      <c r="G37" s="122">
        <v>774.66586</v>
      </c>
      <c r="H37" s="122">
        <v>95.74522</v>
      </c>
      <c r="I37" s="122">
        <v>45.81111</v>
      </c>
      <c r="J37" s="123">
        <v>48.22222</v>
      </c>
      <c r="K37" s="555" t="s">
        <v>693</v>
      </c>
      <c r="L37" s="390"/>
    </row>
    <row r="38" spans="1:12" ht="35.25" customHeight="1">
      <c r="A38" s="81" t="s">
        <v>709</v>
      </c>
      <c r="B38" s="85" t="s">
        <v>698</v>
      </c>
      <c r="C38" s="120"/>
      <c r="D38" s="121">
        <f>I38</f>
        <v>519.26398</v>
      </c>
      <c r="E38" s="122"/>
      <c r="F38" s="122"/>
      <c r="G38" s="122"/>
      <c r="H38" s="122"/>
      <c r="I38" s="122">
        <v>519.26398</v>
      </c>
      <c r="J38" s="123"/>
      <c r="K38" s="555"/>
      <c r="L38" s="390"/>
    </row>
    <row r="39" spans="1:12" ht="59.25" customHeight="1">
      <c r="A39" s="81" t="s">
        <v>710</v>
      </c>
      <c r="B39" s="85" t="s">
        <v>711</v>
      </c>
      <c r="C39" s="120"/>
      <c r="D39" s="121">
        <f>I39</f>
        <v>15.3</v>
      </c>
      <c r="E39" s="122"/>
      <c r="F39" s="122"/>
      <c r="G39" s="122"/>
      <c r="H39" s="122"/>
      <c r="I39" s="122">
        <v>15.3</v>
      </c>
      <c r="J39" s="124"/>
      <c r="K39" s="247" t="s">
        <v>693</v>
      </c>
      <c r="L39" s="390"/>
    </row>
    <row r="40" spans="1:12" ht="97.5" customHeight="1">
      <c r="A40" s="115" t="s">
        <v>173</v>
      </c>
      <c r="B40" s="116" t="s">
        <v>689</v>
      </c>
      <c r="C40" s="128">
        <v>2019</v>
      </c>
      <c r="D40" s="129">
        <f>E40+F40+I40+J40</f>
        <v>9300.904939999999</v>
      </c>
      <c r="E40" s="129">
        <f>E41+E45+E49+E53+E57+E61+E65</f>
        <v>0</v>
      </c>
      <c r="F40" s="129">
        <f>G40+H40</f>
        <v>3647.5447899999995</v>
      </c>
      <c r="G40" s="129">
        <f>G41+G45+G49+G53+G57+G61+G65</f>
        <v>3574.5938899999996</v>
      </c>
      <c r="H40" s="129">
        <f>H41+H45+H49+H53+H57+H61+H65</f>
        <v>72.95089999999999</v>
      </c>
      <c r="I40" s="129">
        <f>I41+I45+I49+I53+I57+I61+I65</f>
        <v>5653.3601499999995</v>
      </c>
      <c r="J40" s="129">
        <f>J41+J45+J49+J53+J57+J61+J65</f>
        <v>0</v>
      </c>
      <c r="K40" s="130" t="s">
        <v>712</v>
      </c>
      <c r="L40" s="92" t="s">
        <v>13</v>
      </c>
    </row>
    <row r="41" spans="1:12" ht="35.25" customHeight="1">
      <c r="A41" s="88" t="s">
        <v>14</v>
      </c>
      <c r="B41" s="89" t="s">
        <v>15</v>
      </c>
      <c r="C41" s="131"/>
      <c r="D41" s="121">
        <f>F41+I41+E41+J41</f>
        <v>1362.062</v>
      </c>
      <c r="E41" s="121"/>
      <c r="F41" s="121">
        <f>G41+H41</f>
        <v>1228.96096</v>
      </c>
      <c r="G41" s="121">
        <f>G43+G44</f>
        <v>1204.67574</v>
      </c>
      <c r="H41" s="121">
        <f>H43+H44</f>
        <v>24.28522</v>
      </c>
      <c r="I41" s="121">
        <f>I43+I44</f>
        <v>133.10104</v>
      </c>
      <c r="J41" s="121"/>
      <c r="K41" s="529" t="s">
        <v>172</v>
      </c>
      <c r="L41" s="560"/>
    </row>
    <row r="42" spans="1:12" ht="35.25" customHeight="1">
      <c r="A42" s="88"/>
      <c r="B42" s="89" t="s">
        <v>16</v>
      </c>
      <c r="C42" s="131"/>
      <c r="D42" s="121"/>
      <c r="E42" s="121"/>
      <c r="F42" s="121"/>
      <c r="G42" s="121"/>
      <c r="H42" s="121"/>
      <c r="I42" s="121"/>
      <c r="J42" s="121"/>
      <c r="K42" s="556"/>
      <c r="L42" s="560"/>
    </row>
    <row r="43" spans="1:14" ht="35.25" customHeight="1">
      <c r="A43" s="88" t="s">
        <v>17</v>
      </c>
      <c r="B43" s="89" t="s">
        <v>696</v>
      </c>
      <c r="C43" s="131"/>
      <c r="D43" s="121">
        <f>E43+F43+I43+J43</f>
        <v>1362.062</v>
      </c>
      <c r="E43" s="121">
        <v>0</v>
      </c>
      <c r="F43" s="121">
        <f>G43+H43</f>
        <v>1228.96096</v>
      </c>
      <c r="G43" s="121">
        <v>1204.67574</v>
      </c>
      <c r="H43" s="121">
        <v>24.28522</v>
      </c>
      <c r="I43" s="121">
        <v>133.10104</v>
      </c>
      <c r="J43" s="121"/>
      <c r="K43" s="556"/>
      <c r="L43" s="560"/>
      <c r="N43" s="73"/>
    </row>
    <row r="44" spans="1:12" ht="35.25" customHeight="1">
      <c r="A44" s="88" t="s">
        <v>18</v>
      </c>
      <c r="B44" s="89" t="s">
        <v>698</v>
      </c>
      <c r="C44" s="131"/>
      <c r="D44" s="121"/>
      <c r="E44" s="121"/>
      <c r="F44" s="121"/>
      <c r="G44" s="121"/>
      <c r="H44" s="121"/>
      <c r="I44" s="121"/>
      <c r="J44" s="121"/>
      <c r="K44" s="556"/>
      <c r="L44" s="560"/>
    </row>
    <row r="45" spans="1:12" ht="35.25" customHeight="1">
      <c r="A45" s="90" t="s">
        <v>19</v>
      </c>
      <c r="B45" s="86" t="s">
        <v>20</v>
      </c>
      <c r="C45" s="132"/>
      <c r="D45" s="125">
        <f>F45+I45+E45+J45</f>
        <v>2256.19</v>
      </c>
      <c r="E45" s="125"/>
      <c r="F45" s="125">
        <f>G45+H45</f>
        <v>960.297</v>
      </c>
      <c r="G45" s="125">
        <f>G47</f>
        <v>941.09106</v>
      </c>
      <c r="H45" s="125">
        <f>H47</f>
        <v>19.20594</v>
      </c>
      <c r="I45" s="125">
        <v>1295.893</v>
      </c>
      <c r="J45" s="125"/>
      <c r="K45" s="556"/>
      <c r="L45" s="560"/>
    </row>
    <row r="46" spans="1:12" ht="35.25" customHeight="1">
      <c r="A46" s="90"/>
      <c r="B46" s="86" t="s">
        <v>16</v>
      </c>
      <c r="C46" s="132"/>
      <c r="D46" s="125"/>
      <c r="E46" s="125"/>
      <c r="F46" s="125"/>
      <c r="G46" s="125"/>
      <c r="H46" s="125"/>
      <c r="I46" s="125"/>
      <c r="J46" s="133"/>
      <c r="K46" s="557"/>
      <c r="L46" s="560"/>
    </row>
    <row r="47" spans="1:12" ht="35.25" customHeight="1">
      <c r="A47" s="88" t="s">
        <v>21</v>
      </c>
      <c r="B47" s="89" t="s">
        <v>696</v>
      </c>
      <c r="C47" s="131"/>
      <c r="D47" s="121">
        <f>E47+F47+I47+J47</f>
        <v>1064.041</v>
      </c>
      <c r="E47" s="121">
        <v>0</v>
      </c>
      <c r="F47" s="121">
        <f>G47+H47</f>
        <v>960.297</v>
      </c>
      <c r="G47" s="121">
        <v>941.09106</v>
      </c>
      <c r="H47" s="121">
        <v>19.20594</v>
      </c>
      <c r="I47" s="121">
        <v>103.744</v>
      </c>
      <c r="J47" s="134"/>
      <c r="K47" s="558"/>
      <c r="L47" s="560"/>
    </row>
    <row r="48" spans="1:12" ht="35.25" customHeight="1">
      <c r="A48" s="88" t="s">
        <v>22</v>
      </c>
      <c r="B48" s="89" t="s">
        <v>698</v>
      </c>
      <c r="C48" s="131"/>
      <c r="D48" s="121">
        <f>I48</f>
        <v>1192.149</v>
      </c>
      <c r="E48" s="121"/>
      <c r="F48" s="121"/>
      <c r="G48" s="121"/>
      <c r="H48" s="121"/>
      <c r="I48" s="121">
        <v>1192.149</v>
      </c>
      <c r="J48" s="134"/>
      <c r="K48" s="559"/>
      <c r="L48" s="560"/>
    </row>
    <row r="49" spans="1:12" ht="35.25" customHeight="1">
      <c r="A49" s="88" t="s">
        <v>23</v>
      </c>
      <c r="B49" s="89" t="s">
        <v>24</v>
      </c>
      <c r="C49" s="131"/>
      <c r="D49" s="121">
        <f>F49+I49+E49+J49</f>
        <v>1073.0059999999999</v>
      </c>
      <c r="E49" s="121"/>
      <c r="F49" s="121">
        <f>G49+H49</f>
        <v>850.1829799999999</v>
      </c>
      <c r="G49" s="121">
        <f>G51+G52</f>
        <v>833.17932</v>
      </c>
      <c r="H49" s="121">
        <f>H51+H52</f>
        <v>17.00366</v>
      </c>
      <c r="I49" s="121">
        <f>I51+I52</f>
        <v>222.82301999999999</v>
      </c>
      <c r="J49" s="121"/>
      <c r="K49" s="527" t="s">
        <v>172</v>
      </c>
      <c r="L49" s="560"/>
    </row>
    <row r="50" spans="1:12" ht="35.25" customHeight="1">
      <c r="A50" s="88"/>
      <c r="B50" s="89" t="s">
        <v>16</v>
      </c>
      <c r="C50" s="131"/>
      <c r="D50" s="121"/>
      <c r="E50" s="121"/>
      <c r="F50" s="121"/>
      <c r="G50" s="121"/>
      <c r="H50" s="121"/>
      <c r="I50" s="121"/>
      <c r="J50" s="121"/>
      <c r="K50" s="528"/>
      <c r="L50" s="560"/>
    </row>
    <row r="51" spans="1:12" ht="35.25" customHeight="1">
      <c r="A51" s="88" t="s">
        <v>25</v>
      </c>
      <c r="B51" s="89" t="s">
        <v>696</v>
      </c>
      <c r="C51" s="131"/>
      <c r="D51" s="121">
        <f>E51+F51+I51+J51</f>
        <v>942.031</v>
      </c>
      <c r="E51" s="121">
        <v>0</v>
      </c>
      <c r="F51" s="121">
        <f>G51+H51</f>
        <v>850.1829799999999</v>
      </c>
      <c r="G51" s="121">
        <v>833.17932</v>
      </c>
      <c r="H51" s="121">
        <v>17.00366</v>
      </c>
      <c r="I51" s="121">
        <v>91.84802</v>
      </c>
      <c r="J51" s="121"/>
      <c r="K51" s="528"/>
      <c r="L51" s="560"/>
    </row>
    <row r="52" spans="1:12" ht="35.25" customHeight="1">
      <c r="A52" s="88" t="s">
        <v>26</v>
      </c>
      <c r="B52" s="89" t="s">
        <v>698</v>
      </c>
      <c r="C52" s="131"/>
      <c r="D52" s="121">
        <f>I52</f>
        <v>130.975</v>
      </c>
      <c r="E52" s="121"/>
      <c r="F52" s="121"/>
      <c r="G52" s="121"/>
      <c r="H52" s="121"/>
      <c r="I52" s="121">
        <v>130.975</v>
      </c>
      <c r="J52" s="121"/>
      <c r="K52" s="528"/>
      <c r="L52" s="560"/>
    </row>
    <row r="53" spans="1:12" ht="35.25" customHeight="1">
      <c r="A53" s="88" t="s">
        <v>27</v>
      </c>
      <c r="B53" s="89" t="s">
        <v>28</v>
      </c>
      <c r="C53" s="131"/>
      <c r="D53" s="121">
        <f>F53+I53+E53+J53</f>
        <v>1337.0616800000003</v>
      </c>
      <c r="E53" s="121"/>
      <c r="F53" s="121">
        <f>G53+H53</f>
        <v>608.1038500000001</v>
      </c>
      <c r="G53" s="121">
        <f>G55+G56</f>
        <v>595.64777</v>
      </c>
      <c r="H53" s="121">
        <f>H55+H56</f>
        <v>12.45608</v>
      </c>
      <c r="I53" s="121">
        <f>I55+I56</f>
        <v>728.9578300000001</v>
      </c>
      <c r="J53" s="121"/>
      <c r="K53" s="528" t="s">
        <v>172</v>
      </c>
      <c r="L53" s="560"/>
    </row>
    <row r="54" spans="1:12" ht="35.25" customHeight="1">
      <c r="A54" s="88"/>
      <c r="B54" s="89" t="s">
        <v>16</v>
      </c>
      <c r="C54" s="131"/>
      <c r="D54" s="121"/>
      <c r="E54" s="121"/>
      <c r="F54" s="121"/>
      <c r="G54" s="121"/>
      <c r="H54" s="121"/>
      <c r="I54" s="121"/>
      <c r="J54" s="121"/>
      <c r="K54" s="528"/>
      <c r="L54" s="560"/>
    </row>
    <row r="55" spans="1:12" ht="35.25" customHeight="1">
      <c r="A55" s="88" t="s">
        <v>29</v>
      </c>
      <c r="B55" s="89" t="s">
        <v>696</v>
      </c>
      <c r="C55" s="131"/>
      <c r="D55" s="121">
        <f>E55+F55+I55+J55</f>
        <v>980.17568</v>
      </c>
      <c r="E55" s="121">
        <v>0</v>
      </c>
      <c r="F55" s="121">
        <f>G55+H55</f>
        <v>608.1038500000001</v>
      </c>
      <c r="G55" s="121">
        <v>595.64777</v>
      </c>
      <c r="H55" s="121">
        <v>12.45608</v>
      </c>
      <c r="I55" s="121">
        <v>372.07183</v>
      </c>
      <c r="J55" s="121"/>
      <c r="K55" s="528"/>
      <c r="L55" s="560"/>
    </row>
    <row r="56" spans="1:12" ht="35.25" customHeight="1">
      <c r="A56" s="88" t="s">
        <v>30</v>
      </c>
      <c r="B56" s="89" t="s">
        <v>698</v>
      </c>
      <c r="C56" s="131"/>
      <c r="D56" s="121">
        <f>I56</f>
        <v>356.886</v>
      </c>
      <c r="E56" s="121"/>
      <c r="F56" s="121"/>
      <c r="G56" s="121"/>
      <c r="H56" s="121"/>
      <c r="I56" s="121">
        <v>356.886</v>
      </c>
      <c r="J56" s="121"/>
      <c r="K56" s="528"/>
      <c r="L56" s="560"/>
    </row>
    <row r="57" spans="1:12" ht="35.25" customHeight="1">
      <c r="A57" s="91" t="s">
        <v>313</v>
      </c>
      <c r="B57" s="89" t="s">
        <v>702</v>
      </c>
      <c r="C57" s="131"/>
      <c r="D57" s="121">
        <f>F57+I57</f>
        <v>1844.10213</v>
      </c>
      <c r="E57" s="121"/>
      <c r="F57" s="121">
        <v>0</v>
      </c>
      <c r="G57" s="121"/>
      <c r="H57" s="121"/>
      <c r="I57" s="121">
        <f>I59+I60</f>
        <v>1844.10213</v>
      </c>
      <c r="J57" s="135"/>
      <c r="K57" s="528" t="s">
        <v>703</v>
      </c>
      <c r="L57" s="560"/>
    </row>
    <row r="58" spans="1:12" ht="35.25" customHeight="1">
      <c r="A58" s="91"/>
      <c r="B58" s="89" t="s">
        <v>694</v>
      </c>
      <c r="C58" s="131"/>
      <c r="D58" s="121"/>
      <c r="E58" s="121"/>
      <c r="F58" s="121"/>
      <c r="G58" s="121"/>
      <c r="H58" s="121"/>
      <c r="I58" s="121"/>
      <c r="J58" s="135"/>
      <c r="K58" s="528"/>
      <c r="L58" s="560"/>
    </row>
    <row r="59" spans="1:12" ht="35.25" customHeight="1">
      <c r="A59" s="91" t="s">
        <v>31</v>
      </c>
      <c r="B59" s="89" t="s">
        <v>696</v>
      </c>
      <c r="C59" s="131"/>
      <c r="D59" s="121">
        <f>F59+I59</f>
        <v>854.56628</v>
      </c>
      <c r="E59" s="121"/>
      <c r="F59" s="121">
        <v>0</v>
      </c>
      <c r="G59" s="121"/>
      <c r="H59" s="121"/>
      <c r="I59" s="166">
        <v>854.56628</v>
      </c>
      <c r="J59" s="167"/>
      <c r="K59" s="528"/>
      <c r="L59" s="560"/>
    </row>
    <row r="60" spans="1:12" ht="35.25" customHeight="1">
      <c r="A60" s="91" t="s">
        <v>32</v>
      </c>
      <c r="B60" s="89" t="s">
        <v>698</v>
      </c>
      <c r="C60" s="131"/>
      <c r="D60" s="121">
        <f>F60+I60</f>
        <v>989.53585</v>
      </c>
      <c r="E60" s="121"/>
      <c r="F60" s="121">
        <v>0</v>
      </c>
      <c r="G60" s="121"/>
      <c r="H60" s="121"/>
      <c r="I60" s="121">
        <v>989.53585</v>
      </c>
      <c r="J60" s="135"/>
      <c r="K60" s="529"/>
      <c r="L60" s="560"/>
    </row>
    <row r="61" spans="1:12" ht="35.25" customHeight="1">
      <c r="A61" s="91" t="s">
        <v>33</v>
      </c>
      <c r="B61" s="89" t="s">
        <v>34</v>
      </c>
      <c r="C61" s="131"/>
      <c r="D61" s="121">
        <f>F61+I61</f>
        <v>1397.90313</v>
      </c>
      <c r="E61" s="121"/>
      <c r="F61" s="121">
        <v>0</v>
      </c>
      <c r="G61" s="121"/>
      <c r="H61" s="121"/>
      <c r="I61" s="121">
        <f>I63+I64</f>
        <v>1397.90313</v>
      </c>
      <c r="J61" s="324"/>
      <c r="K61" s="325" t="s">
        <v>703</v>
      </c>
      <c r="L61" s="248"/>
    </row>
    <row r="62" spans="1:12" ht="35.25" customHeight="1">
      <c r="A62" s="91"/>
      <c r="B62" s="89" t="s">
        <v>694</v>
      </c>
      <c r="C62" s="131"/>
      <c r="D62" s="121"/>
      <c r="E62" s="121"/>
      <c r="F62" s="121"/>
      <c r="G62" s="121"/>
      <c r="H62" s="121"/>
      <c r="I62" s="121"/>
      <c r="J62" s="135"/>
      <c r="K62" s="323"/>
      <c r="L62" s="248"/>
    </row>
    <row r="63" spans="1:12" ht="35.25" customHeight="1">
      <c r="A63" s="91" t="s">
        <v>35</v>
      </c>
      <c r="B63" s="89" t="s">
        <v>696</v>
      </c>
      <c r="C63" s="131"/>
      <c r="D63" s="121">
        <f>F63+I63</f>
        <v>1182.58195</v>
      </c>
      <c r="E63" s="121"/>
      <c r="F63" s="121">
        <v>0</v>
      </c>
      <c r="G63" s="121"/>
      <c r="H63" s="121"/>
      <c r="I63" s="121">
        <v>1182.58195</v>
      </c>
      <c r="J63" s="324"/>
      <c r="K63" s="525" t="s">
        <v>703</v>
      </c>
      <c r="L63" s="248"/>
    </row>
    <row r="64" spans="1:12" ht="35.25" customHeight="1">
      <c r="A64" s="91" t="s">
        <v>36</v>
      </c>
      <c r="B64" s="89" t="s">
        <v>698</v>
      </c>
      <c r="C64" s="131"/>
      <c r="D64" s="121">
        <f>F64+I64</f>
        <v>215.32118</v>
      </c>
      <c r="E64" s="121"/>
      <c r="F64" s="121">
        <v>0</v>
      </c>
      <c r="G64" s="121"/>
      <c r="H64" s="121"/>
      <c r="I64" s="121">
        <v>215.32118</v>
      </c>
      <c r="J64" s="324"/>
      <c r="K64" s="525"/>
      <c r="L64" s="248"/>
    </row>
    <row r="65" spans="1:12" ht="63" customHeight="1">
      <c r="A65" s="87" t="s">
        <v>37</v>
      </c>
      <c r="B65" s="86" t="s">
        <v>711</v>
      </c>
      <c r="C65" s="132"/>
      <c r="D65" s="125">
        <f>E65+F65+I65+J65</f>
        <v>30.58</v>
      </c>
      <c r="E65" s="125"/>
      <c r="F65" s="125"/>
      <c r="G65" s="125"/>
      <c r="H65" s="125"/>
      <c r="I65" s="125">
        <v>30.58</v>
      </c>
      <c r="J65" s="136"/>
      <c r="K65" s="329"/>
      <c r="L65" s="92"/>
    </row>
    <row r="66" spans="1:12" ht="107.25" customHeight="1">
      <c r="A66" s="114" t="s">
        <v>175</v>
      </c>
      <c r="B66" s="117" t="s">
        <v>689</v>
      </c>
      <c r="C66" s="137">
        <v>2020</v>
      </c>
      <c r="D66" s="138">
        <f>F66+I66+J66</f>
        <v>2115.24459</v>
      </c>
      <c r="E66" s="138"/>
      <c r="F66" s="138">
        <f>F67+F71+F75+F79+F83+F88+F84</f>
        <v>1423.69547</v>
      </c>
      <c r="G66" s="138">
        <f>G67+G71+G75+G79+G83+G88+G84</f>
        <v>1356.24838</v>
      </c>
      <c r="H66" s="138">
        <f>H67+H71+H75+H79+H83+H88+H84</f>
        <v>67.44709</v>
      </c>
      <c r="I66" s="138">
        <f>I67+I71+I75+I79+I83+I88+I84+I89</f>
        <v>691.54912</v>
      </c>
      <c r="J66" s="328"/>
      <c r="K66" s="325" t="s">
        <v>172</v>
      </c>
      <c r="L66" s="104" t="s">
        <v>95</v>
      </c>
    </row>
    <row r="67" spans="1:12" ht="35.25" customHeight="1">
      <c r="A67" s="88" t="s">
        <v>38</v>
      </c>
      <c r="B67" s="89" t="s">
        <v>39</v>
      </c>
      <c r="C67" s="131"/>
      <c r="D67" s="121">
        <f>F67+I67+J67</f>
        <v>80.287</v>
      </c>
      <c r="E67" s="121"/>
      <c r="F67" s="121">
        <f>F69+F70</f>
        <v>0</v>
      </c>
      <c r="G67" s="121">
        <f>G69+G70</f>
        <v>0</v>
      </c>
      <c r="H67" s="121">
        <f>H69+H70</f>
        <v>0</v>
      </c>
      <c r="I67" s="121">
        <f>I69+I70</f>
        <v>80.287</v>
      </c>
      <c r="J67" s="134"/>
      <c r="K67" s="525" t="s">
        <v>172</v>
      </c>
      <c r="L67" s="519"/>
    </row>
    <row r="68" spans="1:12" ht="35.25" customHeight="1">
      <c r="A68" s="88"/>
      <c r="B68" s="89" t="s">
        <v>694</v>
      </c>
      <c r="C68" s="121"/>
      <c r="D68" s="121"/>
      <c r="E68" s="121"/>
      <c r="F68" s="121"/>
      <c r="G68" s="121"/>
      <c r="H68" s="121"/>
      <c r="I68" s="121"/>
      <c r="J68" s="134"/>
      <c r="K68" s="525"/>
      <c r="L68" s="519"/>
    </row>
    <row r="69" spans="1:12" ht="35.25" customHeight="1">
      <c r="A69" s="88" t="s">
        <v>40</v>
      </c>
      <c r="B69" s="89" t="s">
        <v>696</v>
      </c>
      <c r="C69" s="131"/>
      <c r="D69" s="121">
        <f>F69+I69+J69</f>
        <v>0</v>
      </c>
      <c r="E69" s="121"/>
      <c r="F69" s="121">
        <f>G69+H69</f>
        <v>0</v>
      </c>
      <c r="G69" s="121">
        <v>0</v>
      </c>
      <c r="H69" s="121">
        <v>0</v>
      </c>
      <c r="I69" s="121">
        <v>0</v>
      </c>
      <c r="J69" s="134"/>
      <c r="K69" s="525"/>
      <c r="L69" s="519"/>
    </row>
    <row r="70" spans="1:12" ht="35.25" customHeight="1">
      <c r="A70" s="88" t="s">
        <v>41</v>
      </c>
      <c r="B70" s="89" t="s">
        <v>698</v>
      </c>
      <c r="C70" s="131"/>
      <c r="D70" s="121">
        <f>F70+I70+J70</f>
        <v>80.287</v>
      </c>
      <c r="E70" s="121"/>
      <c r="F70" s="121"/>
      <c r="G70" s="121"/>
      <c r="H70" s="121"/>
      <c r="I70" s="121">
        <v>80.287</v>
      </c>
      <c r="J70" s="134"/>
      <c r="K70" s="525"/>
      <c r="L70" s="519"/>
    </row>
    <row r="71" spans="1:12" ht="35.25" customHeight="1">
      <c r="A71" s="88" t="s">
        <v>42</v>
      </c>
      <c r="B71" s="89" t="s">
        <v>43</v>
      </c>
      <c r="C71" s="131"/>
      <c r="D71" s="121">
        <f>F71+I71+J71</f>
        <v>474.55042</v>
      </c>
      <c r="E71" s="121"/>
      <c r="F71" s="121">
        <f>F73+F74</f>
        <v>428.48483999999996</v>
      </c>
      <c r="G71" s="121">
        <f>G73+G74</f>
        <v>419.91513</v>
      </c>
      <c r="H71" s="121">
        <f>H73+H74</f>
        <v>8.56971</v>
      </c>
      <c r="I71" s="121">
        <f>I73+I74</f>
        <v>46.06558</v>
      </c>
      <c r="J71" s="134"/>
      <c r="K71" s="525"/>
      <c r="L71" s="519"/>
    </row>
    <row r="72" spans="1:12" ht="35.25" customHeight="1">
      <c r="A72" s="88"/>
      <c r="B72" s="89" t="s">
        <v>694</v>
      </c>
      <c r="C72" s="121"/>
      <c r="D72" s="121"/>
      <c r="E72" s="121"/>
      <c r="F72" s="121"/>
      <c r="G72" s="121"/>
      <c r="H72" s="121"/>
      <c r="I72" s="121"/>
      <c r="J72" s="134"/>
      <c r="K72" s="525"/>
      <c r="L72" s="519"/>
    </row>
    <row r="73" spans="1:12" ht="35.25" customHeight="1">
      <c r="A73" s="88" t="s">
        <v>44</v>
      </c>
      <c r="B73" s="89" t="s">
        <v>696</v>
      </c>
      <c r="C73" s="131"/>
      <c r="D73" s="121">
        <f>F73+I73+J73</f>
        <v>474.55042</v>
      </c>
      <c r="E73" s="121"/>
      <c r="F73" s="121">
        <f>G73+H73</f>
        <v>428.48483999999996</v>
      </c>
      <c r="G73" s="121">
        <v>419.91513</v>
      </c>
      <c r="H73" s="121">
        <v>8.56971</v>
      </c>
      <c r="I73" s="121">
        <v>46.06558</v>
      </c>
      <c r="J73" s="134"/>
      <c r="K73" s="525"/>
      <c r="L73" s="519"/>
    </row>
    <row r="74" spans="1:12" ht="35.25" customHeight="1">
      <c r="A74" s="88" t="s">
        <v>45</v>
      </c>
      <c r="B74" s="89" t="s">
        <v>698</v>
      </c>
      <c r="C74" s="131"/>
      <c r="D74" s="121"/>
      <c r="E74" s="121"/>
      <c r="F74" s="121"/>
      <c r="G74" s="121"/>
      <c r="H74" s="121"/>
      <c r="I74" s="121"/>
      <c r="J74" s="134"/>
      <c r="K74" s="525"/>
      <c r="L74" s="519"/>
    </row>
    <row r="75" spans="1:12" ht="35.25" customHeight="1">
      <c r="A75" s="88" t="s">
        <v>46</v>
      </c>
      <c r="B75" s="89" t="s">
        <v>47</v>
      </c>
      <c r="C75" s="131"/>
      <c r="D75" s="121">
        <f>F75+I75+J75</f>
        <v>289.95897</v>
      </c>
      <c r="E75" s="121"/>
      <c r="F75" s="121">
        <f>F77+F78</f>
        <v>261.92311</v>
      </c>
      <c r="G75" s="121">
        <f>G77+G78</f>
        <v>256.68463</v>
      </c>
      <c r="H75" s="121">
        <f>H77+H78</f>
        <v>5.23848</v>
      </c>
      <c r="I75" s="121">
        <f>I77+I78</f>
        <v>28.03586</v>
      </c>
      <c r="J75" s="134"/>
      <c r="K75" s="525"/>
      <c r="L75" s="519"/>
    </row>
    <row r="76" spans="1:12" ht="35.25" customHeight="1">
      <c r="A76" s="88"/>
      <c r="B76" s="89" t="s">
        <v>694</v>
      </c>
      <c r="C76" s="121"/>
      <c r="D76" s="121"/>
      <c r="E76" s="121"/>
      <c r="F76" s="121"/>
      <c r="G76" s="121"/>
      <c r="H76" s="121"/>
      <c r="I76" s="121"/>
      <c r="J76" s="134"/>
      <c r="K76" s="525"/>
      <c r="L76" s="519"/>
    </row>
    <row r="77" spans="1:12" ht="35.25" customHeight="1">
      <c r="A77" s="88" t="s">
        <v>48</v>
      </c>
      <c r="B77" s="89" t="s">
        <v>696</v>
      </c>
      <c r="C77" s="131"/>
      <c r="D77" s="121">
        <f>F77+I77+J77</f>
        <v>289.95897</v>
      </c>
      <c r="E77" s="121"/>
      <c r="F77" s="121">
        <f>G77+H77</f>
        <v>261.92311</v>
      </c>
      <c r="G77" s="121">
        <v>256.68463</v>
      </c>
      <c r="H77" s="121">
        <v>5.23848</v>
      </c>
      <c r="I77" s="121">
        <v>28.03586</v>
      </c>
      <c r="J77" s="134"/>
      <c r="K77" s="525"/>
      <c r="L77" s="519"/>
    </row>
    <row r="78" spans="1:12" ht="35.25" customHeight="1">
      <c r="A78" s="88" t="s">
        <v>49</v>
      </c>
      <c r="B78" s="89" t="s">
        <v>698</v>
      </c>
      <c r="C78" s="131"/>
      <c r="D78" s="121"/>
      <c r="E78" s="121"/>
      <c r="F78" s="121"/>
      <c r="G78" s="121"/>
      <c r="H78" s="121"/>
      <c r="I78" s="121"/>
      <c r="J78" s="134"/>
      <c r="K78" s="525"/>
      <c r="L78" s="519"/>
    </row>
    <row r="79" spans="1:12" ht="35.25" customHeight="1">
      <c r="A79" s="88" t="s">
        <v>50</v>
      </c>
      <c r="B79" s="89" t="s">
        <v>51</v>
      </c>
      <c r="C79" s="131"/>
      <c r="D79" s="121">
        <f>F79+I79+J79</f>
        <v>206.65351</v>
      </c>
      <c r="E79" s="121"/>
      <c r="F79" s="121">
        <f>F81+F82</f>
        <v>145.90924</v>
      </c>
      <c r="G79" s="121">
        <f>G81+G82</f>
        <v>142.99105</v>
      </c>
      <c r="H79" s="121">
        <f>H81+H82</f>
        <v>2.91819</v>
      </c>
      <c r="I79" s="121">
        <f>I81+I82</f>
        <v>60.74427</v>
      </c>
      <c r="J79" s="134"/>
      <c r="K79" s="525"/>
      <c r="L79" s="519"/>
    </row>
    <row r="80" spans="1:12" ht="35.25" customHeight="1">
      <c r="A80" s="88"/>
      <c r="B80" s="89" t="s">
        <v>694</v>
      </c>
      <c r="C80" s="121"/>
      <c r="D80" s="121"/>
      <c r="E80" s="121"/>
      <c r="F80" s="121"/>
      <c r="G80" s="121"/>
      <c r="H80" s="121"/>
      <c r="I80" s="169"/>
      <c r="J80" s="121"/>
      <c r="K80" s="326"/>
      <c r="L80" s="400"/>
    </row>
    <row r="81" spans="1:12" ht="35.25" customHeight="1">
      <c r="A81" s="88" t="s">
        <v>52</v>
      </c>
      <c r="B81" s="89" t="s">
        <v>696</v>
      </c>
      <c r="C81" s="131"/>
      <c r="D81" s="121">
        <f>F81+I81+J81</f>
        <v>206.65351</v>
      </c>
      <c r="E81" s="121"/>
      <c r="F81" s="121">
        <f>G81+H81</f>
        <v>145.90924</v>
      </c>
      <c r="G81" s="121">
        <v>142.99105</v>
      </c>
      <c r="H81" s="134">
        <v>2.91819</v>
      </c>
      <c r="I81" s="210">
        <v>60.74427</v>
      </c>
      <c r="J81" s="168"/>
      <c r="K81" s="326"/>
      <c r="L81" s="400"/>
    </row>
    <row r="82" spans="1:12" ht="35.25" customHeight="1">
      <c r="A82" s="88" t="s">
        <v>53</v>
      </c>
      <c r="B82" s="89" t="s">
        <v>698</v>
      </c>
      <c r="C82" s="131"/>
      <c r="D82" s="121"/>
      <c r="E82" s="121"/>
      <c r="F82" s="121"/>
      <c r="G82" s="121"/>
      <c r="H82" s="121"/>
      <c r="I82" s="242"/>
      <c r="J82" s="121"/>
      <c r="K82" s="326"/>
      <c r="L82" s="400"/>
    </row>
    <row r="83" spans="1:12" ht="51.75" customHeight="1">
      <c r="A83" s="88" t="s">
        <v>54</v>
      </c>
      <c r="B83" s="110" t="s">
        <v>55</v>
      </c>
      <c r="C83" s="131"/>
      <c r="D83" s="121">
        <f>F83+I83+J83</f>
        <v>0</v>
      </c>
      <c r="E83" s="121"/>
      <c r="F83" s="121"/>
      <c r="G83" s="121"/>
      <c r="H83" s="121"/>
      <c r="I83" s="121">
        <v>0</v>
      </c>
      <c r="J83" s="121"/>
      <c r="K83" s="326"/>
      <c r="L83" s="400"/>
    </row>
    <row r="84" spans="1:12" ht="35.25" customHeight="1">
      <c r="A84" s="88" t="s">
        <v>7</v>
      </c>
      <c r="B84" s="110" t="s">
        <v>8</v>
      </c>
      <c r="C84" s="131"/>
      <c r="D84" s="121">
        <f>F84+I84+J84</f>
        <v>860.2146899999999</v>
      </c>
      <c r="E84" s="121"/>
      <c r="F84" s="121">
        <f>F86+F87</f>
        <v>587.3782799999999</v>
      </c>
      <c r="G84" s="121">
        <f>G86+G87</f>
        <v>536.65757</v>
      </c>
      <c r="H84" s="169">
        <f>H86+H87</f>
        <v>50.72071</v>
      </c>
      <c r="I84" s="169">
        <f>I86+I87</f>
        <v>272.83641</v>
      </c>
      <c r="J84" s="121"/>
      <c r="K84" s="326"/>
      <c r="L84" s="400"/>
    </row>
    <row r="85" spans="1:12" ht="35.25" customHeight="1">
      <c r="A85" s="88"/>
      <c r="B85" s="89" t="s">
        <v>694</v>
      </c>
      <c r="C85" s="131"/>
      <c r="D85" s="121"/>
      <c r="E85" s="121"/>
      <c r="F85" s="121"/>
      <c r="G85" s="134"/>
      <c r="H85" s="139"/>
      <c r="I85" s="139"/>
      <c r="J85" s="168"/>
      <c r="K85" s="326"/>
      <c r="L85" s="400"/>
    </row>
    <row r="86" spans="1:12" ht="35.25" customHeight="1">
      <c r="A86" s="88" t="s">
        <v>9</v>
      </c>
      <c r="B86" s="89" t="s">
        <v>696</v>
      </c>
      <c r="C86" s="131"/>
      <c r="D86" s="121">
        <f>F86+I86+J86</f>
        <v>860.2146899999999</v>
      </c>
      <c r="E86" s="121"/>
      <c r="F86" s="121">
        <f>G86+H86</f>
        <v>587.3782799999999</v>
      </c>
      <c r="G86" s="134">
        <v>536.65757</v>
      </c>
      <c r="H86" s="139">
        <v>50.72071</v>
      </c>
      <c r="I86" s="139">
        <v>272.83641</v>
      </c>
      <c r="J86" s="168"/>
      <c r="K86" s="326"/>
      <c r="L86" s="400"/>
    </row>
    <row r="87" spans="1:12" ht="35.25" customHeight="1">
      <c r="A87" s="88" t="s">
        <v>10</v>
      </c>
      <c r="B87" s="89" t="s">
        <v>698</v>
      </c>
      <c r="C87" s="121"/>
      <c r="D87" s="121"/>
      <c r="E87" s="121"/>
      <c r="F87" s="121"/>
      <c r="G87" s="134"/>
      <c r="H87" s="139"/>
      <c r="I87" s="139"/>
      <c r="J87" s="168"/>
      <c r="K87" s="326"/>
      <c r="L87" s="400"/>
    </row>
    <row r="88" spans="1:12" ht="59.25" customHeight="1">
      <c r="A88" s="91" t="s">
        <v>56</v>
      </c>
      <c r="B88" s="89" t="s">
        <v>711</v>
      </c>
      <c r="C88" s="131"/>
      <c r="D88" s="121">
        <f>E88+F88+I88+J88</f>
        <v>103.58</v>
      </c>
      <c r="E88" s="121"/>
      <c r="F88" s="121"/>
      <c r="G88" s="134"/>
      <c r="H88" s="139"/>
      <c r="I88" s="140">
        <v>103.58</v>
      </c>
      <c r="J88" s="170"/>
      <c r="K88" s="326"/>
      <c r="L88" s="400"/>
    </row>
    <row r="89" spans="1:12" ht="108" customHeight="1">
      <c r="A89" s="91" t="s">
        <v>138</v>
      </c>
      <c r="B89" s="110" t="s">
        <v>139</v>
      </c>
      <c r="C89" s="131"/>
      <c r="D89" s="121">
        <f>E89+F89+I89+J89</f>
        <v>100</v>
      </c>
      <c r="E89" s="121"/>
      <c r="F89" s="121"/>
      <c r="G89" s="134"/>
      <c r="H89" s="139"/>
      <c r="I89" s="140">
        <v>100</v>
      </c>
      <c r="J89" s="139"/>
      <c r="K89" s="327"/>
      <c r="L89" s="400"/>
    </row>
    <row r="90" spans="1:12" ht="114.75" customHeight="1">
      <c r="A90" s="185" t="s">
        <v>176</v>
      </c>
      <c r="B90" s="186" t="s">
        <v>140</v>
      </c>
      <c r="C90" s="144">
        <v>2021</v>
      </c>
      <c r="D90" s="177">
        <f>D91+D95+D99+D103+D107+D115+D111</f>
        <v>9096.77646</v>
      </c>
      <c r="E90" s="177">
        <f>E91+E95+E99+E103+E107+E115</f>
        <v>0</v>
      </c>
      <c r="F90" s="177">
        <f>F91+F95+F99+F103+F107+F115+F111</f>
        <v>5045.67011</v>
      </c>
      <c r="G90" s="177">
        <f>G91+G95+G99+G103+G107+G115+G111</f>
        <v>3867.54071</v>
      </c>
      <c r="H90" s="178">
        <f>H91+H95+H99+H103+H107+H115+H111</f>
        <v>1178.1294</v>
      </c>
      <c r="I90" s="187">
        <f>I91+I95+I99+I103+I107+I115+I111</f>
        <v>3744.1978599999998</v>
      </c>
      <c r="J90" s="177">
        <f>J91+J95+J99+J103+J107+J111</f>
        <v>306.90849000000003</v>
      </c>
      <c r="K90" s="188" t="s">
        <v>172</v>
      </c>
      <c r="L90" s="249" t="s">
        <v>96</v>
      </c>
    </row>
    <row r="91" spans="1:16" ht="35.25" customHeight="1">
      <c r="A91" s="111" t="s">
        <v>355</v>
      </c>
      <c r="B91" s="89" t="s">
        <v>141</v>
      </c>
      <c r="C91" s="141"/>
      <c r="D91" s="142">
        <f>E91+F91+I91+J91</f>
        <v>1411.6308399999998</v>
      </c>
      <c r="E91" s="142"/>
      <c r="F91" s="142">
        <f>G91+H91</f>
        <v>728.37113</v>
      </c>
      <c r="G91" s="142">
        <f>G93+G94</f>
        <v>713.80371</v>
      </c>
      <c r="H91" s="142">
        <f>H93+H94</f>
        <v>14.56742</v>
      </c>
      <c r="I91" s="177">
        <v>642.90674</v>
      </c>
      <c r="J91" s="142">
        <v>40.35297</v>
      </c>
      <c r="K91" s="172"/>
      <c r="L91" s="112"/>
      <c r="M91" s="171"/>
      <c r="O91" s="171"/>
      <c r="P91" s="171"/>
    </row>
    <row r="92" spans="1:12" ht="35.25" customHeight="1">
      <c r="A92" s="111"/>
      <c r="B92" s="89" t="s">
        <v>694</v>
      </c>
      <c r="C92" s="141"/>
      <c r="D92" s="142"/>
      <c r="E92" s="142"/>
      <c r="F92" s="142"/>
      <c r="G92" s="142"/>
      <c r="H92" s="142"/>
      <c r="I92" s="142"/>
      <c r="J92" s="142"/>
      <c r="K92" s="143"/>
      <c r="L92" s="112"/>
    </row>
    <row r="93" spans="1:12" ht="35.25" customHeight="1">
      <c r="A93" s="111" t="s">
        <v>142</v>
      </c>
      <c r="B93" s="89" t="s">
        <v>696</v>
      </c>
      <c r="C93" s="141"/>
      <c r="D93" s="295">
        <f>E93+F93+I93+J93</f>
        <v>807.05942</v>
      </c>
      <c r="E93" s="295"/>
      <c r="F93" s="295">
        <f>G93+H93</f>
        <v>728.37113</v>
      </c>
      <c r="G93" s="295">
        <v>713.80371</v>
      </c>
      <c r="H93" s="295">
        <v>14.56742</v>
      </c>
      <c r="I93" s="295">
        <v>38.33532</v>
      </c>
      <c r="J93" s="295">
        <v>40.35297</v>
      </c>
      <c r="K93" s="172"/>
      <c r="L93" s="112"/>
    </row>
    <row r="94" spans="1:12" ht="35.25" customHeight="1">
      <c r="A94" s="111" t="s">
        <v>143</v>
      </c>
      <c r="B94" s="89" t="s">
        <v>698</v>
      </c>
      <c r="C94" s="141"/>
      <c r="D94" s="295">
        <f>E94+F94+I94</f>
        <v>604.57142</v>
      </c>
      <c r="E94" s="295"/>
      <c r="F94" s="295"/>
      <c r="G94" s="295"/>
      <c r="H94" s="295"/>
      <c r="I94" s="295">
        <v>604.57142</v>
      </c>
      <c r="J94" s="295"/>
      <c r="K94" s="143"/>
      <c r="L94" s="112"/>
    </row>
    <row r="95" spans="1:12" ht="35.25" customHeight="1">
      <c r="A95" s="111" t="s">
        <v>144</v>
      </c>
      <c r="B95" s="89" t="s">
        <v>145</v>
      </c>
      <c r="C95" s="141"/>
      <c r="D95" s="142">
        <f>E95+F95+I95+J95</f>
        <v>1389.15849</v>
      </c>
      <c r="E95" s="142"/>
      <c r="F95" s="142">
        <f>G95+H95</f>
        <v>710.1132699999999</v>
      </c>
      <c r="G95" s="142">
        <f>G97+G98</f>
        <v>695.911</v>
      </c>
      <c r="H95" s="142">
        <f>H97+H98</f>
        <v>14.20227</v>
      </c>
      <c r="I95" s="142">
        <f>I97+I98</f>
        <v>639.70376</v>
      </c>
      <c r="J95" s="142">
        <f>J97+J98</f>
        <v>39.34146</v>
      </c>
      <c r="K95" s="172"/>
      <c r="L95" s="112"/>
    </row>
    <row r="96" spans="1:12" ht="35.25" customHeight="1">
      <c r="A96" s="111"/>
      <c r="B96" s="89" t="s">
        <v>694</v>
      </c>
      <c r="C96" s="141"/>
      <c r="D96" s="142"/>
      <c r="E96" s="142"/>
      <c r="F96" s="142"/>
      <c r="G96" s="142"/>
      <c r="H96" s="142"/>
      <c r="I96" s="142"/>
      <c r="J96" s="142"/>
      <c r="K96" s="143"/>
      <c r="L96" s="112"/>
    </row>
    <row r="97" spans="1:12" ht="35.25" customHeight="1">
      <c r="A97" s="111" t="s">
        <v>146</v>
      </c>
      <c r="B97" s="89" t="s">
        <v>696</v>
      </c>
      <c r="C97" s="141"/>
      <c r="D97" s="295">
        <f>E97+F97+I97+J97</f>
        <v>826.1705699999999</v>
      </c>
      <c r="E97" s="295"/>
      <c r="F97" s="295">
        <f>G97+H97</f>
        <v>710.1132699999999</v>
      </c>
      <c r="G97" s="295">
        <v>695.911</v>
      </c>
      <c r="H97" s="295">
        <v>14.20227</v>
      </c>
      <c r="I97" s="295">
        <v>76.71584</v>
      </c>
      <c r="J97" s="295">
        <v>39.34146</v>
      </c>
      <c r="K97" s="143"/>
      <c r="L97" s="112"/>
    </row>
    <row r="98" spans="1:12" ht="35.25" customHeight="1">
      <c r="A98" s="111" t="s">
        <v>147</v>
      </c>
      <c r="B98" s="89" t="s">
        <v>698</v>
      </c>
      <c r="C98" s="141"/>
      <c r="D98" s="295">
        <f>E98+F98+I98</f>
        <v>562.98792</v>
      </c>
      <c r="E98" s="295"/>
      <c r="F98" s="295"/>
      <c r="G98" s="295"/>
      <c r="H98" s="295"/>
      <c r="I98" s="295">
        <v>562.98792</v>
      </c>
      <c r="J98" s="295"/>
      <c r="K98" s="143"/>
      <c r="L98" s="112"/>
    </row>
    <row r="99" spans="1:12" ht="35.25" customHeight="1">
      <c r="A99" s="111" t="s">
        <v>148</v>
      </c>
      <c r="B99" s="89" t="s">
        <v>149</v>
      </c>
      <c r="C99" s="141"/>
      <c r="D99" s="142">
        <f>E99+F99+I99+J99</f>
        <v>1608.85997</v>
      </c>
      <c r="E99" s="142"/>
      <c r="F99" s="142">
        <f>G99+H99</f>
        <v>752.7451199999999</v>
      </c>
      <c r="G99" s="142">
        <f>G101+G102</f>
        <v>737.69021</v>
      </c>
      <c r="H99" s="142">
        <f>H101+H102</f>
        <v>15.05491</v>
      </c>
      <c r="I99" s="142">
        <f>I101+I102</f>
        <v>814.41152</v>
      </c>
      <c r="J99" s="142">
        <f>J101+J102</f>
        <v>41.70333</v>
      </c>
      <c r="K99" s="172"/>
      <c r="L99" s="112"/>
    </row>
    <row r="100" spans="1:12" ht="35.25" customHeight="1">
      <c r="A100" s="111"/>
      <c r="B100" s="89" t="s">
        <v>694</v>
      </c>
      <c r="C100" s="141"/>
      <c r="D100" s="142"/>
      <c r="E100" s="142"/>
      <c r="F100" s="142"/>
      <c r="G100" s="142"/>
      <c r="H100" s="142"/>
      <c r="I100" s="142"/>
      <c r="J100" s="142"/>
      <c r="K100" s="143"/>
      <c r="L100" s="112"/>
    </row>
    <row r="101" spans="1:12" ht="35.25" customHeight="1">
      <c r="A101" s="111" t="s">
        <v>150</v>
      </c>
      <c r="B101" s="89" t="s">
        <v>696</v>
      </c>
      <c r="C101" s="141"/>
      <c r="D101" s="295">
        <f>E101+F101+I101+J101</f>
        <v>834.06662</v>
      </c>
      <c r="E101" s="295"/>
      <c r="F101" s="295">
        <f>G101+H101</f>
        <v>752.7451199999999</v>
      </c>
      <c r="G101" s="295">
        <v>737.69021</v>
      </c>
      <c r="H101" s="295">
        <v>15.05491</v>
      </c>
      <c r="I101" s="295">
        <v>39.61817</v>
      </c>
      <c r="J101" s="295">
        <v>41.70333</v>
      </c>
      <c r="K101" s="143"/>
      <c r="L101" s="112"/>
    </row>
    <row r="102" spans="1:12" ht="35.25" customHeight="1">
      <c r="A102" s="111" t="s">
        <v>151</v>
      </c>
      <c r="B102" s="89" t="s">
        <v>698</v>
      </c>
      <c r="C102" s="141"/>
      <c r="D102" s="295">
        <f>E102+F102+I102</f>
        <v>774.79335</v>
      </c>
      <c r="E102" s="295"/>
      <c r="F102" s="295"/>
      <c r="G102" s="295"/>
      <c r="H102" s="295"/>
      <c r="I102" s="295">
        <v>774.79335</v>
      </c>
      <c r="J102" s="295"/>
      <c r="K102" s="143"/>
      <c r="L102" s="112"/>
    </row>
    <row r="103" spans="1:12" ht="35.25" customHeight="1">
      <c r="A103" s="111" t="s">
        <v>152</v>
      </c>
      <c r="B103" s="89" t="s">
        <v>153</v>
      </c>
      <c r="C103" s="141"/>
      <c r="D103" s="142">
        <f>E103+F103+I103+J103</f>
        <v>1625.8334</v>
      </c>
      <c r="E103" s="142"/>
      <c r="F103" s="142">
        <f>G103+H103</f>
        <v>1174.55187</v>
      </c>
      <c r="G103" s="142">
        <f>G105+G106</f>
        <v>1151.06084</v>
      </c>
      <c r="H103" s="142">
        <f>H105+H106</f>
        <v>23.49103</v>
      </c>
      <c r="I103" s="142">
        <f>I105+I106</f>
        <v>386.2094</v>
      </c>
      <c r="J103" s="142">
        <f>J105+J106</f>
        <v>65.07213</v>
      </c>
      <c r="K103" s="172"/>
      <c r="L103" s="112"/>
    </row>
    <row r="104" spans="1:12" ht="35.25" customHeight="1">
      <c r="A104" s="111"/>
      <c r="B104" s="89" t="s">
        <v>694</v>
      </c>
      <c r="C104" s="141"/>
      <c r="D104" s="142"/>
      <c r="E104" s="142"/>
      <c r="F104" s="142"/>
      <c r="G104" s="142"/>
      <c r="H104" s="142"/>
      <c r="I104" s="142"/>
      <c r="J104" s="142"/>
      <c r="K104" s="143"/>
      <c r="L104" s="112"/>
    </row>
    <row r="105" spans="1:12" ht="35.25" customHeight="1">
      <c r="A105" s="111" t="s">
        <v>154</v>
      </c>
      <c r="B105" s="89" t="s">
        <v>696</v>
      </c>
      <c r="C105" s="141"/>
      <c r="D105" s="295">
        <f>E105+F105+I105+J105</f>
        <v>1301.44253</v>
      </c>
      <c r="E105" s="295"/>
      <c r="F105" s="295">
        <f>G105+H105</f>
        <v>1174.55187</v>
      </c>
      <c r="G105" s="295">
        <v>1151.06084</v>
      </c>
      <c r="H105" s="295">
        <v>23.49103</v>
      </c>
      <c r="I105" s="295">
        <v>61.81853</v>
      </c>
      <c r="J105" s="295">
        <v>65.07213</v>
      </c>
      <c r="K105" s="143"/>
      <c r="L105" s="112"/>
    </row>
    <row r="106" spans="1:12" ht="35.25" customHeight="1">
      <c r="A106" s="111" t="s">
        <v>155</v>
      </c>
      <c r="B106" s="89" t="s">
        <v>698</v>
      </c>
      <c r="C106" s="141"/>
      <c r="D106" s="295">
        <f>E106+F106+I106</f>
        <v>324.39087</v>
      </c>
      <c r="E106" s="295"/>
      <c r="F106" s="295"/>
      <c r="G106" s="295"/>
      <c r="H106" s="295"/>
      <c r="I106" s="295">
        <v>324.39087</v>
      </c>
      <c r="J106" s="295"/>
      <c r="K106" s="143"/>
      <c r="L106" s="112"/>
    </row>
    <row r="107" spans="1:12" ht="35.25" customHeight="1">
      <c r="A107" s="111" t="s">
        <v>97</v>
      </c>
      <c r="B107" s="189" t="s">
        <v>298</v>
      </c>
      <c r="C107" s="141"/>
      <c r="D107" s="142">
        <f>E107+F107+I107+J107</f>
        <v>1311.5410000000002</v>
      </c>
      <c r="E107" s="142"/>
      <c r="F107" s="142">
        <f>G107+H107</f>
        <v>580.68872</v>
      </c>
      <c r="G107" s="142">
        <f>G109+G110</f>
        <v>569.07495</v>
      </c>
      <c r="H107" s="142">
        <f>H109+H110</f>
        <v>11.61377</v>
      </c>
      <c r="I107" s="142">
        <f>I109+I110</f>
        <v>686.17058</v>
      </c>
      <c r="J107" s="142">
        <f>J109+J110</f>
        <v>44.6817</v>
      </c>
      <c r="K107" s="172"/>
      <c r="L107" s="112"/>
    </row>
    <row r="108" spans="1:12" ht="35.25" customHeight="1">
      <c r="A108" s="111"/>
      <c r="B108" s="89" t="s">
        <v>694</v>
      </c>
      <c r="C108" s="141"/>
      <c r="D108" s="142"/>
      <c r="E108" s="142"/>
      <c r="F108" s="142"/>
      <c r="G108" s="142"/>
      <c r="H108" s="142"/>
      <c r="I108" s="142"/>
      <c r="J108" s="142"/>
      <c r="K108" s="143"/>
      <c r="L108" s="112"/>
    </row>
    <row r="109" spans="1:12" ht="35.25" customHeight="1">
      <c r="A109" s="111" t="s">
        <v>98</v>
      </c>
      <c r="B109" s="89" t="s">
        <v>696</v>
      </c>
      <c r="C109" s="141"/>
      <c r="D109" s="295">
        <f>E109+F109+I109+J109</f>
        <v>893.6339999999999</v>
      </c>
      <c r="E109" s="295"/>
      <c r="F109" s="295">
        <f>G109+H109</f>
        <v>580.68872</v>
      </c>
      <c r="G109" s="295">
        <v>569.07495</v>
      </c>
      <c r="H109" s="295">
        <v>11.61377</v>
      </c>
      <c r="I109" s="295">
        <v>268.26358</v>
      </c>
      <c r="J109" s="295">
        <v>44.6817</v>
      </c>
      <c r="K109" s="143"/>
      <c r="L109" s="112"/>
    </row>
    <row r="110" spans="1:12" ht="35.25" customHeight="1">
      <c r="A110" s="111" t="s">
        <v>99</v>
      </c>
      <c r="B110" s="89" t="s">
        <v>698</v>
      </c>
      <c r="C110" s="141"/>
      <c r="D110" s="295">
        <f>E110+F110+I110</f>
        <v>417.907</v>
      </c>
      <c r="E110" s="295"/>
      <c r="F110" s="295"/>
      <c r="G110" s="295"/>
      <c r="H110" s="295"/>
      <c r="I110" s="295">
        <v>417.907</v>
      </c>
      <c r="J110" s="295"/>
      <c r="K110" s="143"/>
      <c r="L110" s="173"/>
    </row>
    <row r="111" spans="1:12" ht="35.25" customHeight="1">
      <c r="A111" s="111" t="s">
        <v>100</v>
      </c>
      <c r="B111" s="89" t="s">
        <v>101</v>
      </c>
      <c r="C111" s="190"/>
      <c r="D111" s="142">
        <f>E111+F111+I111+J111</f>
        <v>1610.4420000000002</v>
      </c>
      <c r="E111" s="142"/>
      <c r="F111" s="142">
        <f>G111+H111</f>
        <v>1099.2</v>
      </c>
      <c r="G111" s="142">
        <f>G113+G114</f>
        <v>0</v>
      </c>
      <c r="H111" s="142">
        <f>H113+H114</f>
        <v>1099.2</v>
      </c>
      <c r="I111" s="142">
        <f>I113+I114</f>
        <v>435.4851</v>
      </c>
      <c r="J111" s="142">
        <f>J113+J114</f>
        <v>75.7569</v>
      </c>
      <c r="K111" s="172"/>
      <c r="L111" s="191"/>
    </row>
    <row r="112" spans="1:12" ht="35.25" customHeight="1">
      <c r="A112" s="111"/>
      <c r="B112" s="89" t="s">
        <v>694</v>
      </c>
      <c r="C112" s="141"/>
      <c r="D112" s="142"/>
      <c r="E112" s="142"/>
      <c r="F112" s="142"/>
      <c r="G112" s="142"/>
      <c r="H112" s="142"/>
      <c r="I112" s="142"/>
      <c r="J112" s="142"/>
      <c r="K112" s="172"/>
      <c r="L112" s="112"/>
    </row>
    <row r="113" spans="1:12" ht="35.25" customHeight="1">
      <c r="A113" s="111" t="s">
        <v>102</v>
      </c>
      <c r="B113" s="89" t="s">
        <v>696</v>
      </c>
      <c r="C113" s="141"/>
      <c r="D113" s="295">
        <f>E113+F113+I113+J113</f>
        <v>1515.1380000000001</v>
      </c>
      <c r="E113" s="295"/>
      <c r="F113" s="295">
        <f>G113+H113</f>
        <v>1099.2</v>
      </c>
      <c r="G113" s="295"/>
      <c r="H113" s="295">
        <v>1099.2</v>
      </c>
      <c r="I113" s="295">
        <v>340.1811</v>
      </c>
      <c r="J113" s="295">
        <v>75.7569</v>
      </c>
      <c r="K113" s="143"/>
      <c r="L113" s="112"/>
    </row>
    <row r="114" spans="1:12" ht="35.25" customHeight="1">
      <c r="A114" s="111" t="s">
        <v>103</v>
      </c>
      <c r="B114" s="89" t="s">
        <v>698</v>
      </c>
      <c r="C114" s="141"/>
      <c r="D114" s="295">
        <f>E114+F114+I114</f>
        <v>95.304</v>
      </c>
      <c r="E114" s="295"/>
      <c r="F114" s="295"/>
      <c r="G114" s="295"/>
      <c r="H114" s="295"/>
      <c r="I114" s="295">
        <v>95.304</v>
      </c>
      <c r="J114" s="295"/>
      <c r="K114" s="143"/>
      <c r="L114" s="112"/>
    </row>
    <row r="115" spans="1:12" ht="104.25" customHeight="1">
      <c r="A115" s="111" t="s">
        <v>299</v>
      </c>
      <c r="B115" s="110" t="s">
        <v>211</v>
      </c>
      <c r="C115" s="141"/>
      <c r="D115" s="142">
        <f>E115+F115+I115</f>
        <v>139.31076</v>
      </c>
      <c r="E115" s="142"/>
      <c r="F115" s="142"/>
      <c r="G115" s="142"/>
      <c r="H115" s="142"/>
      <c r="I115" s="142">
        <v>139.31076</v>
      </c>
      <c r="J115" s="142"/>
      <c r="K115" s="143"/>
      <c r="L115" s="112"/>
    </row>
    <row r="116" spans="1:13" ht="84" customHeight="1">
      <c r="A116" s="315" t="s">
        <v>204</v>
      </c>
      <c r="B116" s="316" t="s">
        <v>371</v>
      </c>
      <c r="C116" s="317">
        <v>2022</v>
      </c>
      <c r="D116" s="318">
        <f>E116+F116+I116+J116</f>
        <v>3754.51380202</v>
      </c>
      <c r="E116" s="318">
        <v>0</v>
      </c>
      <c r="F116" s="318">
        <f>G116+H116</f>
        <v>1570.70916202</v>
      </c>
      <c r="G116" s="318">
        <f>G117+G121+G125</f>
        <v>1263.71885202</v>
      </c>
      <c r="H116" s="318">
        <f>H117+H121+H125</f>
        <v>306.99031</v>
      </c>
      <c r="I116" s="318">
        <f>I117+I121+I125</f>
        <v>2048.4182</v>
      </c>
      <c r="J116" s="318">
        <f>J117+J121</f>
        <v>135.38644</v>
      </c>
      <c r="K116" s="317" t="s">
        <v>172</v>
      </c>
      <c r="L116" s="319" t="s">
        <v>212</v>
      </c>
      <c r="M116" s="171"/>
    </row>
    <row r="117" spans="1:12" ht="35.25" customHeight="1">
      <c r="A117" s="204" t="s">
        <v>372</v>
      </c>
      <c r="B117" s="320" t="s">
        <v>268</v>
      </c>
      <c r="C117" s="205"/>
      <c r="D117" s="206">
        <f>E117+F117+I117+J117</f>
        <v>1177.41647202</v>
      </c>
      <c r="E117" s="206"/>
      <c r="F117" s="206">
        <f>G117+H117</f>
        <v>1011.97066202</v>
      </c>
      <c r="G117" s="206">
        <f>G119+G120</f>
        <v>991.73115202</v>
      </c>
      <c r="H117" s="206">
        <f>H119+H120</f>
        <v>20.23951</v>
      </c>
      <c r="I117" s="206">
        <f>I119+I120</f>
        <v>110.39087</v>
      </c>
      <c r="J117" s="206">
        <f>J119+J120</f>
        <v>55.05494</v>
      </c>
      <c r="K117" s="205"/>
      <c r="L117" s="207"/>
    </row>
    <row r="118" spans="1:12" ht="35.25" customHeight="1">
      <c r="A118" s="103"/>
      <c r="B118" s="176" t="s">
        <v>694</v>
      </c>
      <c r="C118" s="174"/>
      <c r="D118" s="175"/>
      <c r="E118" s="175"/>
      <c r="F118" s="175"/>
      <c r="G118" s="175"/>
      <c r="H118" s="175"/>
      <c r="I118" s="175"/>
      <c r="J118" s="175"/>
      <c r="K118" s="174"/>
      <c r="L118" s="104"/>
    </row>
    <row r="119" spans="1:12" ht="35.25" customHeight="1">
      <c r="A119" s="103" t="s">
        <v>373</v>
      </c>
      <c r="B119" s="176" t="s">
        <v>696</v>
      </c>
      <c r="C119" s="174"/>
      <c r="D119" s="175">
        <f>E119+F119+I119+J119</f>
        <v>1121.30534202</v>
      </c>
      <c r="E119" s="175"/>
      <c r="F119" s="175">
        <f>G119+H119</f>
        <v>1011.97066202</v>
      </c>
      <c r="G119" s="175">
        <v>991.73115202</v>
      </c>
      <c r="H119" s="175">
        <v>20.23951</v>
      </c>
      <c r="I119" s="175">
        <v>54.27974</v>
      </c>
      <c r="J119" s="175">
        <v>55.05494</v>
      </c>
      <c r="K119" s="174"/>
      <c r="L119" s="197"/>
    </row>
    <row r="120" spans="1:12" ht="35.25" customHeight="1">
      <c r="A120" s="103" t="s">
        <v>374</v>
      </c>
      <c r="B120" s="176" t="s">
        <v>698</v>
      </c>
      <c r="C120" s="174"/>
      <c r="D120" s="175">
        <f>E120+F120+I120+J120</f>
        <v>56.11113</v>
      </c>
      <c r="E120" s="175"/>
      <c r="F120" s="175">
        <f>G120+H120</f>
        <v>0</v>
      </c>
      <c r="G120" s="175">
        <v>0</v>
      </c>
      <c r="H120" s="175">
        <v>0</v>
      </c>
      <c r="I120" s="175">
        <v>56.11113</v>
      </c>
      <c r="J120" s="175"/>
      <c r="K120" s="174"/>
      <c r="L120" s="197"/>
    </row>
    <row r="121" spans="1:12" ht="35.25" customHeight="1">
      <c r="A121" s="103" t="s">
        <v>520</v>
      </c>
      <c r="B121" s="320" t="s">
        <v>11</v>
      </c>
      <c r="C121" s="174"/>
      <c r="D121" s="206">
        <f>E121+F121+I121+J121</f>
        <v>2567.0973299999996</v>
      </c>
      <c r="E121" s="206"/>
      <c r="F121" s="206">
        <f>G121+H121</f>
        <v>558.7385</v>
      </c>
      <c r="G121" s="206">
        <f>G123+G124</f>
        <v>271.9877</v>
      </c>
      <c r="H121" s="206">
        <f>H123+H124</f>
        <v>286.7508</v>
      </c>
      <c r="I121" s="206">
        <f>I123+I124</f>
        <v>1928.02733</v>
      </c>
      <c r="J121" s="175">
        <f>J123</f>
        <v>80.3315</v>
      </c>
      <c r="K121" s="174"/>
      <c r="L121" s="197"/>
    </row>
    <row r="122" spans="1:12" ht="35.25" customHeight="1">
      <c r="A122" s="103"/>
      <c r="B122" s="176" t="s">
        <v>694</v>
      </c>
      <c r="C122" s="174"/>
      <c r="D122" s="175"/>
      <c r="E122" s="175"/>
      <c r="F122" s="175"/>
      <c r="G122" s="175"/>
      <c r="H122" s="175"/>
      <c r="I122" s="175"/>
      <c r="J122" s="175"/>
      <c r="K122" s="174"/>
      <c r="L122" s="104"/>
    </row>
    <row r="123" spans="1:14" ht="35.25" customHeight="1">
      <c r="A123" s="103" t="s">
        <v>213</v>
      </c>
      <c r="B123" s="176" t="s">
        <v>696</v>
      </c>
      <c r="C123" s="174"/>
      <c r="D123" s="175">
        <f>E123+F123+I123+J123</f>
        <v>1723.87236</v>
      </c>
      <c r="E123" s="175"/>
      <c r="F123" s="175">
        <f>G123+H123</f>
        <v>558.7385</v>
      </c>
      <c r="G123" s="175">
        <v>271.9877</v>
      </c>
      <c r="H123" s="175">
        <v>286.7508</v>
      </c>
      <c r="I123" s="175">
        <v>1084.80236</v>
      </c>
      <c r="J123" s="175">
        <v>80.3315</v>
      </c>
      <c r="K123" s="202"/>
      <c r="L123" s="197"/>
      <c r="N123" s="171"/>
    </row>
    <row r="124" spans="1:12" ht="35.25" customHeight="1">
      <c r="A124" s="103" t="s">
        <v>214</v>
      </c>
      <c r="B124" s="176" t="s">
        <v>698</v>
      </c>
      <c r="C124" s="174"/>
      <c r="D124" s="175">
        <f>E124+F124+I124</f>
        <v>843.22497</v>
      </c>
      <c r="E124" s="175"/>
      <c r="F124" s="175">
        <f>G124+H124</f>
        <v>0</v>
      </c>
      <c r="G124" s="175"/>
      <c r="H124" s="175"/>
      <c r="I124" s="175">
        <v>843.22497</v>
      </c>
      <c r="J124" s="175"/>
      <c r="K124" s="174"/>
      <c r="L124" s="104"/>
    </row>
    <row r="125" spans="1:12" ht="62.25" customHeight="1">
      <c r="A125" s="103" t="s">
        <v>645</v>
      </c>
      <c r="B125" s="320" t="s">
        <v>711</v>
      </c>
      <c r="C125" s="174"/>
      <c r="D125" s="175">
        <f>E125+F125+I125</f>
        <v>10</v>
      </c>
      <c r="E125" s="206"/>
      <c r="F125" s="206">
        <v>0</v>
      </c>
      <c r="G125" s="206">
        <v>0</v>
      </c>
      <c r="H125" s="206">
        <v>0</v>
      </c>
      <c r="I125" s="206">
        <v>10</v>
      </c>
      <c r="J125" s="175">
        <v>0</v>
      </c>
      <c r="K125" s="174"/>
      <c r="L125" s="104"/>
    </row>
    <row r="126" spans="1:12" ht="84.75" customHeight="1">
      <c r="A126" s="192" t="s">
        <v>258</v>
      </c>
      <c r="B126" s="213" t="s">
        <v>631</v>
      </c>
      <c r="C126" s="219">
        <v>2023</v>
      </c>
      <c r="D126" s="321">
        <f aca="true" t="shared" si="0" ref="D126:I126">D127+D131+D135+D139+D140</f>
        <v>10189.00055</v>
      </c>
      <c r="E126" s="321">
        <f t="shared" si="0"/>
        <v>0</v>
      </c>
      <c r="F126" s="321">
        <f t="shared" si="0"/>
        <v>4518.2</v>
      </c>
      <c r="G126" s="321">
        <f t="shared" si="0"/>
        <v>4152.2604200000005</v>
      </c>
      <c r="H126" s="321">
        <f t="shared" si="0"/>
        <v>365.93958000000003</v>
      </c>
      <c r="I126" s="321">
        <f t="shared" si="0"/>
        <v>5670.80055</v>
      </c>
      <c r="J126" s="195">
        <v>0</v>
      </c>
      <c r="K126" s="219" t="s">
        <v>172</v>
      </c>
      <c r="L126" s="196"/>
    </row>
    <row r="127" spans="1:12" ht="35.25" customHeight="1">
      <c r="A127" s="192" t="s">
        <v>654</v>
      </c>
      <c r="B127" s="193" t="s">
        <v>555</v>
      </c>
      <c r="C127" s="194"/>
      <c r="D127" s="195">
        <f>E127+F127+I127+J127</f>
        <v>2992.60159</v>
      </c>
      <c r="E127" s="195"/>
      <c r="F127" s="195">
        <f>G127+H127</f>
        <v>1900.9753</v>
      </c>
      <c r="G127" s="195">
        <f>G129+G130</f>
        <v>1863.36313</v>
      </c>
      <c r="H127" s="195">
        <f>H129+H130</f>
        <v>37.61217</v>
      </c>
      <c r="I127" s="195">
        <f>I129+I130</f>
        <v>1091.6262900000002</v>
      </c>
      <c r="J127" s="195">
        <f>J129+J130</f>
        <v>0</v>
      </c>
      <c r="K127" s="194"/>
      <c r="L127" s="196"/>
    </row>
    <row r="128" spans="1:12" ht="35.25" customHeight="1">
      <c r="A128" s="103"/>
      <c r="B128" s="176" t="s">
        <v>694</v>
      </c>
      <c r="C128" s="174"/>
      <c r="D128" s="175"/>
      <c r="E128" s="175"/>
      <c r="F128" s="175"/>
      <c r="G128" s="175"/>
      <c r="H128" s="175"/>
      <c r="I128" s="175"/>
      <c r="J128" s="175"/>
      <c r="K128" s="174"/>
      <c r="L128" s="104"/>
    </row>
    <row r="129" spans="1:12" ht="35.25" customHeight="1">
      <c r="A129" s="103" t="s">
        <v>556</v>
      </c>
      <c r="B129" s="176" t="s">
        <v>696</v>
      </c>
      <c r="C129" s="174"/>
      <c r="D129" s="202">
        <f>E129+F129+I129+J129</f>
        <v>2106.34382</v>
      </c>
      <c r="E129" s="202"/>
      <c r="F129" s="202">
        <f>G129+H129</f>
        <v>1900.9753</v>
      </c>
      <c r="G129" s="202">
        <v>1863.36313</v>
      </c>
      <c r="H129" s="202">
        <v>37.61217</v>
      </c>
      <c r="I129" s="202">
        <v>205.36852</v>
      </c>
      <c r="J129" s="202">
        <v>0</v>
      </c>
      <c r="K129" s="174"/>
      <c r="L129" s="197"/>
    </row>
    <row r="130" spans="1:12" ht="35.25" customHeight="1">
      <c r="A130" s="103" t="s">
        <v>557</v>
      </c>
      <c r="B130" s="176" t="s">
        <v>698</v>
      </c>
      <c r="C130" s="174"/>
      <c r="D130" s="202">
        <f>E130+F130+I130+J130</f>
        <v>886.25777</v>
      </c>
      <c r="E130" s="202"/>
      <c r="F130" s="202">
        <f>G130+H130</f>
        <v>0</v>
      </c>
      <c r="G130" s="202">
        <v>0</v>
      </c>
      <c r="H130" s="202">
        <v>0</v>
      </c>
      <c r="I130" s="202">
        <v>886.25777</v>
      </c>
      <c r="J130" s="202"/>
      <c r="K130" s="174"/>
      <c r="L130" s="197"/>
    </row>
    <row r="131" spans="1:12" ht="35.25" customHeight="1">
      <c r="A131" s="198" t="s">
        <v>655</v>
      </c>
      <c r="B131" s="193" t="s">
        <v>558</v>
      </c>
      <c r="C131" s="199"/>
      <c r="D131" s="195">
        <f>E131+F131+I131+J131</f>
        <v>2166.413</v>
      </c>
      <c r="E131" s="195"/>
      <c r="F131" s="195">
        <f>G131+H131</f>
        <v>1144.58224</v>
      </c>
      <c r="G131" s="195">
        <f>G133+G134</f>
        <v>1121.93586</v>
      </c>
      <c r="H131" s="195">
        <f>H133+H134</f>
        <v>22.64638</v>
      </c>
      <c r="I131" s="195">
        <f>I133+I134</f>
        <v>1021.8307599999999</v>
      </c>
      <c r="J131" s="200">
        <f>J133</f>
        <v>0</v>
      </c>
      <c r="K131" s="199"/>
      <c r="L131" s="201"/>
    </row>
    <row r="132" spans="1:12" ht="35.25" customHeight="1">
      <c r="A132" s="103"/>
      <c r="B132" s="176" t="s">
        <v>694</v>
      </c>
      <c r="C132" s="174"/>
      <c r="D132" s="175"/>
      <c r="E132" s="175"/>
      <c r="F132" s="175"/>
      <c r="G132" s="175"/>
      <c r="H132" s="175"/>
      <c r="I132" s="175"/>
      <c r="J132" s="175"/>
      <c r="K132" s="174"/>
      <c r="L132" s="104"/>
    </row>
    <row r="133" spans="1:12" ht="35.25" customHeight="1">
      <c r="A133" s="103" t="s">
        <v>559</v>
      </c>
      <c r="B133" s="176" t="s">
        <v>696</v>
      </c>
      <c r="C133" s="174"/>
      <c r="D133" s="202">
        <f>E133+F133+I133+J133</f>
        <v>1268.23517</v>
      </c>
      <c r="E133" s="202"/>
      <c r="F133" s="202">
        <f>G133+H133</f>
        <v>1144.58224</v>
      </c>
      <c r="G133" s="202">
        <v>1121.93586</v>
      </c>
      <c r="H133" s="202">
        <v>22.64638</v>
      </c>
      <c r="I133" s="202">
        <v>123.65293</v>
      </c>
      <c r="J133" s="202">
        <v>0</v>
      </c>
      <c r="K133" s="202"/>
      <c r="L133" s="197"/>
    </row>
    <row r="134" spans="1:12" ht="35.25" customHeight="1">
      <c r="A134" s="103" t="s">
        <v>560</v>
      </c>
      <c r="B134" s="176" t="s">
        <v>698</v>
      </c>
      <c r="C134" s="174"/>
      <c r="D134" s="202">
        <f>E134+F134+I134</f>
        <v>898.17783</v>
      </c>
      <c r="E134" s="202"/>
      <c r="F134" s="202">
        <f>G134+H134</f>
        <v>0</v>
      </c>
      <c r="G134" s="202"/>
      <c r="H134" s="202"/>
      <c r="I134" s="202">
        <v>898.17783</v>
      </c>
      <c r="J134" s="202"/>
      <c r="K134" s="174"/>
      <c r="L134" s="104"/>
    </row>
    <row r="135" spans="1:12" ht="35.25" customHeight="1">
      <c r="A135" s="198" t="s">
        <v>656</v>
      </c>
      <c r="B135" s="193" t="s">
        <v>561</v>
      </c>
      <c r="C135" s="199"/>
      <c r="D135" s="195">
        <f>E135+F135+I135+J135</f>
        <v>3185.27571</v>
      </c>
      <c r="E135" s="195"/>
      <c r="F135" s="195">
        <f>G135+H135</f>
        <v>1472.64246</v>
      </c>
      <c r="G135" s="195">
        <f>G137+G138</f>
        <v>1166.96143</v>
      </c>
      <c r="H135" s="195">
        <f>H137+H138</f>
        <v>305.68103</v>
      </c>
      <c r="I135" s="195">
        <f>I137+I138</f>
        <v>1712.6332499999999</v>
      </c>
      <c r="J135" s="200">
        <f>J137</f>
        <v>0</v>
      </c>
      <c r="K135" s="199"/>
      <c r="L135" s="201"/>
    </row>
    <row r="136" spans="1:12" ht="35.25" customHeight="1">
      <c r="A136" s="103"/>
      <c r="B136" s="176" t="s">
        <v>694</v>
      </c>
      <c r="C136" s="174"/>
      <c r="D136" s="175"/>
      <c r="E136" s="175"/>
      <c r="F136" s="175"/>
      <c r="G136" s="175"/>
      <c r="H136" s="175"/>
      <c r="I136" s="175"/>
      <c r="J136" s="175"/>
      <c r="K136" s="174"/>
      <c r="L136" s="104"/>
    </row>
    <row r="137" spans="1:12" ht="35.25" customHeight="1">
      <c r="A137" s="103" t="s">
        <v>562</v>
      </c>
      <c r="B137" s="176" t="s">
        <v>696</v>
      </c>
      <c r="C137" s="174"/>
      <c r="D137" s="202">
        <f>E137+F137+I137+J137</f>
        <v>2128.61224</v>
      </c>
      <c r="E137" s="202"/>
      <c r="F137" s="202">
        <f>G137+H137</f>
        <v>1472.64246</v>
      </c>
      <c r="G137" s="202">
        <v>1166.96143</v>
      </c>
      <c r="H137" s="202">
        <v>305.68103</v>
      </c>
      <c r="I137" s="202">
        <v>655.96978</v>
      </c>
      <c r="J137" s="202">
        <v>0</v>
      </c>
      <c r="K137" s="202"/>
      <c r="L137" s="197"/>
    </row>
    <row r="138" spans="1:12" ht="35.25" customHeight="1">
      <c r="A138" s="103" t="s">
        <v>563</v>
      </c>
      <c r="B138" s="176" t="s">
        <v>698</v>
      </c>
      <c r="C138" s="174"/>
      <c r="D138" s="202">
        <f>E138+F138+I138</f>
        <v>1056.66347</v>
      </c>
      <c r="E138" s="202"/>
      <c r="F138" s="202">
        <f>G138+H138</f>
        <v>0</v>
      </c>
      <c r="G138" s="202"/>
      <c r="H138" s="202"/>
      <c r="I138" s="202">
        <v>1056.66347</v>
      </c>
      <c r="J138" s="202"/>
      <c r="K138" s="174"/>
      <c r="L138" s="104"/>
    </row>
    <row r="139" spans="1:12" ht="65.25" customHeight="1">
      <c r="A139" s="198" t="s">
        <v>657</v>
      </c>
      <c r="B139" s="322" t="s">
        <v>564</v>
      </c>
      <c r="C139" s="199"/>
      <c r="D139" s="200">
        <f>I139</f>
        <v>1794.71025</v>
      </c>
      <c r="E139" s="200"/>
      <c r="F139" s="200">
        <v>0</v>
      </c>
      <c r="G139" s="200">
        <v>0</v>
      </c>
      <c r="H139" s="200">
        <v>0</v>
      </c>
      <c r="I139" s="200">
        <v>1794.71025</v>
      </c>
      <c r="J139" s="200">
        <v>0</v>
      </c>
      <c r="K139" s="199"/>
      <c r="L139" s="203"/>
    </row>
    <row r="140" spans="1:12" ht="65.25" customHeight="1">
      <c r="A140" s="198" t="s">
        <v>129</v>
      </c>
      <c r="B140" s="322" t="s">
        <v>711</v>
      </c>
      <c r="C140" s="199"/>
      <c r="D140" s="200">
        <f>I140</f>
        <v>50</v>
      </c>
      <c r="E140" s="200"/>
      <c r="F140" s="200">
        <v>0</v>
      </c>
      <c r="G140" s="200">
        <v>0</v>
      </c>
      <c r="H140" s="200">
        <v>0</v>
      </c>
      <c r="I140" s="200">
        <v>50</v>
      </c>
      <c r="J140" s="200">
        <v>0</v>
      </c>
      <c r="K140" s="199"/>
      <c r="L140" s="203"/>
    </row>
    <row r="141" spans="1:12" ht="87" customHeight="1">
      <c r="A141" s="103" t="s">
        <v>57</v>
      </c>
      <c r="B141" s="208" t="s">
        <v>300</v>
      </c>
      <c r="C141" s="174">
        <v>2024</v>
      </c>
      <c r="D141" s="362">
        <f>E141+F141+I141+J141</f>
        <v>4954.2</v>
      </c>
      <c r="E141" s="175">
        <v>0</v>
      </c>
      <c r="F141" s="175">
        <f>G141+H141</f>
        <v>4706.5</v>
      </c>
      <c r="G141" s="175">
        <v>4612.37019</v>
      </c>
      <c r="H141" s="175">
        <v>94.12981</v>
      </c>
      <c r="I141" s="175">
        <v>247.7</v>
      </c>
      <c r="J141" s="175">
        <v>0</v>
      </c>
      <c r="K141" s="174" t="s">
        <v>172</v>
      </c>
      <c r="L141" s="104"/>
    </row>
    <row r="142" spans="1:12" ht="35.25" customHeight="1">
      <c r="A142" s="432" t="s">
        <v>156</v>
      </c>
      <c r="B142" s="432"/>
      <c r="C142" s="432"/>
      <c r="D142" s="432"/>
      <c r="E142" s="432"/>
      <c r="F142" s="432"/>
      <c r="G142" s="432"/>
      <c r="H142" s="432"/>
      <c r="I142" s="432"/>
      <c r="J142" s="432"/>
      <c r="K142" s="432"/>
      <c r="L142" s="432"/>
    </row>
    <row r="143" spans="1:12" ht="132.75" customHeight="1">
      <c r="A143" s="209" t="s">
        <v>58</v>
      </c>
      <c r="B143" s="208" t="s">
        <v>59</v>
      </c>
      <c r="C143" s="210">
        <v>2019</v>
      </c>
      <c r="D143" s="175">
        <f>E143+F143+I143+J143</f>
        <v>0</v>
      </c>
      <c r="E143" s="175">
        <v>0</v>
      </c>
      <c r="F143" s="175">
        <f>G143+H143</f>
        <v>0</v>
      </c>
      <c r="G143" s="175">
        <v>0</v>
      </c>
      <c r="H143" s="175">
        <v>0</v>
      </c>
      <c r="I143" s="175">
        <v>0</v>
      </c>
      <c r="J143" s="175">
        <v>0</v>
      </c>
      <c r="K143" s="174" t="s">
        <v>172</v>
      </c>
      <c r="L143" s="104" t="s">
        <v>60</v>
      </c>
    </row>
    <row r="144" spans="1:12" ht="144" customHeight="1">
      <c r="A144" s="209" t="s">
        <v>61</v>
      </c>
      <c r="B144" s="208" t="s">
        <v>62</v>
      </c>
      <c r="C144" s="210">
        <v>2020</v>
      </c>
      <c r="D144" s="175">
        <f>E144+F144+I144+J144</f>
        <v>0</v>
      </c>
      <c r="E144" s="202">
        <v>0</v>
      </c>
      <c r="F144" s="175">
        <v>0</v>
      </c>
      <c r="G144" s="202">
        <v>0</v>
      </c>
      <c r="H144" s="202">
        <v>0</v>
      </c>
      <c r="I144" s="202">
        <v>0</v>
      </c>
      <c r="J144" s="202">
        <v>0</v>
      </c>
      <c r="K144" s="174" t="s">
        <v>172</v>
      </c>
      <c r="L144" s="104" t="s">
        <v>60</v>
      </c>
    </row>
    <row r="145" spans="1:12" ht="140.25" customHeight="1">
      <c r="A145" s="211" t="s">
        <v>260</v>
      </c>
      <c r="B145" s="212" t="s">
        <v>62</v>
      </c>
      <c r="C145" s="69">
        <v>2021</v>
      </c>
      <c r="D145" s="68">
        <f>D146+D147</f>
        <v>568.5864599999999</v>
      </c>
      <c r="E145" s="68">
        <v>0</v>
      </c>
      <c r="F145" s="68">
        <f>F146+F147</f>
        <v>497.82989</v>
      </c>
      <c r="G145" s="68">
        <f>G146+G147</f>
        <v>487.87329</v>
      </c>
      <c r="H145" s="68">
        <f>H146+H147</f>
        <v>9.9566</v>
      </c>
      <c r="I145" s="68">
        <f>I146+I147</f>
        <v>70.75657</v>
      </c>
      <c r="J145" s="68">
        <v>0</v>
      </c>
      <c r="K145" s="38" t="s">
        <v>172</v>
      </c>
      <c r="L145" s="400" t="s">
        <v>63</v>
      </c>
    </row>
    <row r="146" spans="1:12" ht="46.5" customHeight="1">
      <c r="A146" s="103" t="s">
        <v>479</v>
      </c>
      <c r="B146" s="208" t="s">
        <v>157</v>
      </c>
      <c r="C146" s="209">
        <v>2021</v>
      </c>
      <c r="D146" s="30">
        <f>E146+F146+I146</f>
        <v>524.0314599999999</v>
      </c>
      <c r="E146" s="30">
        <v>0</v>
      </c>
      <c r="F146" s="30">
        <f>G146+H146</f>
        <v>497.82989</v>
      </c>
      <c r="G146" s="30">
        <v>487.87329</v>
      </c>
      <c r="H146" s="30">
        <v>9.9566</v>
      </c>
      <c r="I146" s="30">
        <v>26.20157</v>
      </c>
      <c r="J146" s="30">
        <v>0</v>
      </c>
      <c r="K146" s="38" t="s">
        <v>172</v>
      </c>
      <c r="L146" s="400"/>
    </row>
    <row r="147" spans="1:12" ht="63.75" customHeight="1">
      <c r="A147" s="103" t="s">
        <v>499</v>
      </c>
      <c r="B147" s="208" t="s">
        <v>375</v>
      </c>
      <c r="C147" s="209">
        <v>2021</v>
      </c>
      <c r="D147" s="30">
        <f>I147</f>
        <v>44.555</v>
      </c>
      <c r="E147" s="30">
        <v>0</v>
      </c>
      <c r="F147" s="30">
        <v>0</v>
      </c>
      <c r="G147" s="30">
        <v>0</v>
      </c>
      <c r="H147" s="30">
        <v>0</v>
      </c>
      <c r="I147" s="30">
        <v>44.555</v>
      </c>
      <c r="J147" s="30">
        <v>0</v>
      </c>
      <c r="K147" s="38" t="s">
        <v>172</v>
      </c>
      <c r="L147" s="104"/>
    </row>
    <row r="148" spans="1:16" ht="127.5" customHeight="1">
      <c r="A148" s="339" t="s">
        <v>64</v>
      </c>
      <c r="B148" s="355" t="s">
        <v>62</v>
      </c>
      <c r="C148" s="339">
        <v>2022</v>
      </c>
      <c r="D148" s="356">
        <f>E148+F148+I148+J148</f>
        <v>2958.0119999999997</v>
      </c>
      <c r="E148" s="356">
        <v>0</v>
      </c>
      <c r="F148" s="356">
        <f>G148+H148</f>
        <v>2810.09084</v>
      </c>
      <c r="G148" s="356">
        <f>G149</f>
        <v>2753.88876</v>
      </c>
      <c r="H148" s="356">
        <f>H149</f>
        <v>56.20208</v>
      </c>
      <c r="I148" s="356">
        <f>I149</f>
        <v>147.92116</v>
      </c>
      <c r="J148" s="356">
        <v>0</v>
      </c>
      <c r="K148" s="357" t="s">
        <v>172</v>
      </c>
      <c r="L148" s="104" t="s">
        <v>63</v>
      </c>
      <c r="N148" s="73"/>
      <c r="O148" s="73"/>
      <c r="P148" s="73"/>
    </row>
    <row r="149" spans="1:12" ht="35.25" customHeight="1">
      <c r="A149" s="339" t="s">
        <v>685</v>
      </c>
      <c r="B149" s="355" t="s">
        <v>104</v>
      </c>
      <c r="C149" s="339"/>
      <c r="D149" s="358">
        <f>E149+F149+I149+J149</f>
        <v>2958.0119999999997</v>
      </c>
      <c r="E149" s="358">
        <v>0</v>
      </c>
      <c r="F149" s="358">
        <f>G149+H149</f>
        <v>2810.09084</v>
      </c>
      <c r="G149" s="359">
        <v>2753.88876</v>
      </c>
      <c r="H149" s="359">
        <v>56.20208</v>
      </c>
      <c r="I149" s="359">
        <v>147.92116</v>
      </c>
      <c r="J149" s="356">
        <v>0</v>
      </c>
      <c r="K149" s="357"/>
      <c r="L149" s="104"/>
    </row>
    <row r="150" spans="1:16" ht="129" customHeight="1">
      <c r="A150" s="260" t="s">
        <v>65</v>
      </c>
      <c r="B150" s="353" t="s">
        <v>62</v>
      </c>
      <c r="C150" s="260">
        <v>2023</v>
      </c>
      <c r="D150" s="354">
        <f>E150+F150+I150+J150</f>
        <v>0</v>
      </c>
      <c r="E150" s="354">
        <v>0</v>
      </c>
      <c r="F150" s="354">
        <f>G150+H150</f>
        <v>0</v>
      </c>
      <c r="G150" s="363">
        <v>0</v>
      </c>
      <c r="H150" s="161">
        <v>0</v>
      </c>
      <c r="I150" s="161">
        <v>0</v>
      </c>
      <c r="J150" s="354">
        <v>0</v>
      </c>
      <c r="K150" s="155" t="s">
        <v>172</v>
      </c>
      <c r="L150" s="203" t="s">
        <v>60</v>
      </c>
      <c r="N150" s="171"/>
      <c r="O150" s="171"/>
      <c r="P150" s="171"/>
    </row>
    <row r="151" spans="1:16" ht="129" customHeight="1">
      <c r="A151" s="209" t="s">
        <v>66</v>
      </c>
      <c r="B151" s="208" t="s">
        <v>62</v>
      </c>
      <c r="C151" s="209">
        <v>2024</v>
      </c>
      <c r="D151" s="68">
        <f>E151+F151+I151+J151</f>
        <v>0</v>
      </c>
      <c r="E151" s="68">
        <v>0</v>
      </c>
      <c r="F151" s="68">
        <f>G151+H151</f>
        <v>0</v>
      </c>
      <c r="G151" s="68">
        <v>0</v>
      </c>
      <c r="H151" s="68">
        <v>0</v>
      </c>
      <c r="I151" s="68">
        <v>0</v>
      </c>
      <c r="J151" s="68">
        <v>0</v>
      </c>
      <c r="K151" s="38" t="s">
        <v>172</v>
      </c>
      <c r="L151" s="104" t="s">
        <v>63</v>
      </c>
      <c r="N151" s="171"/>
      <c r="O151" s="171"/>
      <c r="P151" s="171"/>
    </row>
    <row r="152" spans="1:13" ht="35.25" customHeight="1">
      <c r="A152" s="562"/>
      <c r="B152" s="521" t="s">
        <v>67</v>
      </c>
      <c r="C152" s="563" t="s">
        <v>220</v>
      </c>
      <c r="D152" s="175">
        <f>F152+I152+J152</f>
        <v>4740.09003</v>
      </c>
      <c r="E152" s="175">
        <v>0</v>
      </c>
      <c r="F152" s="175">
        <f>F23+F27+F39+F35</f>
        <v>2969.0850699999996</v>
      </c>
      <c r="G152" s="175">
        <f>G23+G27+G39+G35</f>
        <v>2642.48571</v>
      </c>
      <c r="H152" s="175">
        <f>H23+H27+H39+H35</f>
        <v>326.59936</v>
      </c>
      <c r="I152" s="175">
        <f>I23+I27+I39+I35</f>
        <v>1606.51271</v>
      </c>
      <c r="J152" s="175">
        <f>J20</f>
        <v>164.49225</v>
      </c>
      <c r="K152" s="38" t="s">
        <v>172</v>
      </c>
      <c r="L152" s="400"/>
      <c r="M152" s="73"/>
    </row>
    <row r="153" spans="1:13" ht="35.25" customHeight="1">
      <c r="A153" s="562"/>
      <c r="B153" s="522"/>
      <c r="C153" s="563"/>
      <c r="D153" s="175">
        <f>I153</f>
        <v>209.03500000000003</v>
      </c>
      <c r="E153" s="175">
        <v>0</v>
      </c>
      <c r="F153" s="175">
        <v>0</v>
      </c>
      <c r="G153" s="175">
        <v>0</v>
      </c>
      <c r="H153" s="175">
        <v>0</v>
      </c>
      <c r="I153" s="175">
        <f>I31</f>
        <v>209.03500000000003</v>
      </c>
      <c r="J153" s="175">
        <v>0</v>
      </c>
      <c r="K153" s="38" t="s">
        <v>703</v>
      </c>
      <c r="L153" s="400"/>
      <c r="M153" s="73"/>
    </row>
    <row r="154" spans="1:13" ht="35.25" customHeight="1">
      <c r="A154" s="562"/>
      <c r="B154" s="522"/>
      <c r="C154" s="215" t="s">
        <v>227</v>
      </c>
      <c r="D154" s="175">
        <f>D152+D153</f>
        <v>4949.12503</v>
      </c>
      <c r="E154" s="175">
        <f>E152</f>
        <v>0</v>
      </c>
      <c r="F154" s="175">
        <f>F152</f>
        <v>2969.0850699999996</v>
      </c>
      <c r="G154" s="175">
        <f>G152</f>
        <v>2642.48571</v>
      </c>
      <c r="H154" s="175">
        <f>H152</f>
        <v>326.59936</v>
      </c>
      <c r="I154" s="175">
        <f>I152+I153</f>
        <v>1815.54771</v>
      </c>
      <c r="J154" s="175">
        <f>J152+J153</f>
        <v>164.49225</v>
      </c>
      <c r="K154" s="38"/>
      <c r="L154" s="400"/>
      <c r="M154" s="73"/>
    </row>
    <row r="155" spans="1:13" ht="35.25" customHeight="1">
      <c r="A155" s="562"/>
      <c r="B155" s="522"/>
      <c r="C155" s="563">
        <v>2019</v>
      </c>
      <c r="D155" s="175">
        <f>E155+F155+I155+J155</f>
        <v>6058.89968</v>
      </c>
      <c r="E155" s="175">
        <f>E53+E49+E45+E41</f>
        <v>0</v>
      </c>
      <c r="F155" s="175">
        <f aca="true" t="shared" si="1" ref="F155:F162">G155+H155</f>
        <v>3647.54479</v>
      </c>
      <c r="G155" s="175">
        <f>G53+G49+G45+G41+G65</f>
        <v>3574.59389</v>
      </c>
      <c r="H155" s="175">
        <f>H53+H49+H45+H41+H65</f>
        <v>72.95089999999999</v>
      </c>
      <c r="I155" s="175">
        <f>I53+I49+I45+I41+I65</f>
        <v>2411.35489</v>
      </c>
      <c r="J155" s="175">
        <f>J53+J49+J45+J41+J65</f>
        <v>0</v>
      </c>
      <c r="K155" s="38" t="s">
        <v>172</v>
      </c>
      <c r="L155" s="400"/>
      <c r="M155" s="73"/>
    </row>
    <row r="156" spans="1:13" ht="35.25" customHeight="1">
      <c r="A156" s="562"/>
      <c r="B156" s="522"/>
      <c r="C156" s="563"/>
      <c r="D156" s="175">
        <f>E156+F156+I156+J156</f>
        <v>3242.00526</v>
      </c>
      <c r="E156" s="175">
        <f>E61+E57</f>
        <v>0</v>
      </c>
      <c r="F156" s="175">
        <f t="shared" si="1"/>
        <v>0</v>
      </c>
      <c r="G156" s="175">
        <f>G61+G57</f>
        <v>0</v>
      </c>
      <c r="H156" s="175">
        <f>H61+H57</f>
        <v>0</v>
      </c>
      <c r="I156" s="175">
        <f>I61+I57</f>
        <v>3242.00526</v>
      </c>
      <c r="J156" s="175">
        <f>J61+J57</f>
        <v>0</v>
      </c>
      <c r="K156" s="38" t="s">
        <v>703</v>
      </c>
      <c r="L156" s="400"/>
      <c r="M156" s="73"/>
    </row>
    <row r="157" spans="1:13" ht="35.25" customHeight="1">
      <c r="A157" s="562"/>
      <c r="B157" s="522"/>
      <c r="C157" s="215" t="s">
        <v>228</v>
      </c>
      <c r="D157" s="175">
        <f>E157+F157+I157+J157</f>
        <v>9300.90494</v>
      </c>
      <c r="E157" s="175">
        <f>SUM(E155:E156)</f>
        <v>0</v>
      </c>
      <c r="F157" s="175">
        <f t="shared" si="1"/>
        <v>3647.54479</v>
      </c>
      <c r="G157" s="175">
        <f>SUM(G155:G156)</f>
        <v>3574.59389</v>
      </c>
      <c r="H157" s="175">
        <f>SUM(H155:H156)</f>
        <v>72.95089999999999</v>
      </c>
      <c r="I157" s="175">
        <f>SUM(I155:I156)</f>
        <v>5653.36015</v>
      </c>
      <c r="J157" s="175">
        <f>SUM(J155:J156)</f>
        <v>0</v>
      </c>
      <c r="K157" s="104"/>
      <c r="L157" s="400"/>
      <c r="M157" s="73"/>
    </row>
    <row r="158" spans="1:13" ht="35.25" customHeight="1">
      <c r="A158" s="562"/>
      <c r="B158" s="522"/>
      <c r="C158" s="216" t="s">
        <v>278</v>
      </c>
      <c r="D158" s="217">
        <f>F158+I158</f>
        <v>2115.2445900000002</v>
      </c>
      <c r="E158" s="217">
        <v>0</v>
      </c>
      <c r="F158" s="217">
        <f t="shared" si="1"/>
        <v>1423.6954700000001</v>
      </c>
      <c r="G158" s="217">
        <f>G66</f>
        <v>1356.24838</v>
      </c>
      <c r="H158" s="217">
        <f>H66</f>
        <v>67.44709</v>
      </c>
      <c r="I158" s="217">
        <f>I66</f>
        <v>691.54912</v>
      </c>
      <c r="J158" s="217">
        <v>0</v>
      </c>
      <c r="K158" s="218" t="s">
        <v>172</v>
      </c>
      <c r="L158" s="400"/>
      <c r="M158" s="73"/>
    </row>
    <row r="159" spans="1:17" ht="35.25" customHeight="1">
      <c r="A159" s="562"/>
      <c r="B159" s="522"/>
      <c r="C159" s="215" t="s">
        <v>307</v>
      </c>
      <c r="D159" s="175">
        <f aca="true" t="shared" si="2" ref="D159:I159">D90+D145</f>
        <v>9665.36292</v>
      </c>
      <c r="E159" s="175">
        <f t="shared" si="2"/>
        <v>0</v>
      </c>
      <c r="F159" s="175">
        <f t="shared" si="2"/>
        <v>5543.5</v>
      </c>
      <c r="G159" s="175">
        <f t="shared" si="2"/>
        <v>4355.414000000001</v>
      </c>
      <c r="H159" s="175">
        <f t="shared" si="2"/>
        <v>1188.086</v>
      </c>
      <c r="I159" s="175">
        <f t="shared" si="2"/>
        <v>3814.95443</v>
      </c>
      <c r="J159" s="175">
        <f>J90</f>
        <v>306.90849000000003</v>
      </c>
      <c r="K159" s="218" t="s">
        <v>172</v>
      </c>
      <c r="L159" s="400"/>
      <c r="M159" s="73"/>
      <c r="N159" s="73"/>
      <c r="O159" s="171"/>
      <c r="Q159" s="171"/>
    </row>
    <row r="160" spans="1:14" ht="35.25" customHeight="1">
      <c r="A160" s="562"/>
      <c r="B160" s="522"/>
      <c r="C160" s="360" t="s">
        <v>308</v>
      </c>
      <c r="D160" s="206">
        <f>F160+I160+J160</f>
        <v>6712.52580202</v>
      </c>
      <c r="E160" s="206">
        <v>0</v>
      </c>
      <c r="F160" s="206">
        <f t="shared" si="1"/>
        <v>4380.80000202</v>
      </c>
      <c r="G160" s="206">
        <f>G116+G148</f>
        <v>4017.6076120199996</v>
      </c>
      <c r="H160" s="206">
        <f>H116+H148</f>
        <v>363.19239000000005</v>
      </c>
      <c r="I160" s="206">
        <f>I116+I148</f>
        <v>2196.33936</v>
      </c>
      <c r="J160" s="206">
        <f>J116</f>
        <v>135.38644</v>
      </c>
      <c r="K160" s="218" t="s">
        <v>172</v>
      </c>
      <c r="L160" s="400"/>
      <c r="M160" s="73"/>
      <c r="N160" s="171"/>
    </row>
    <row r="161" spans="1:16" ht="35.25" customHeight="1">
      <c r="A161" s="562"/>
      <c r="B161" s="522"/>
      <c r="C161" s="361" t="s">
        <v>684</v>
      </c>
      <c r="D161" s="200">
        <f>F161+I161+J161</f>
        <v>10189.00055</v>
      </c>
      <c r="E161" s="200">
        <f>E126+E150</f>
        <v>0</v>
      </c>
      <c r="F161" s="200">
        <f t="shared" si="1"/>
        <v>4518.200000000001</v>
      </c>
      <c r="G161" s="200">
        <f>G126+G150</f>
        <v>4152.2604200000005</v>
      </c>
      <c r="H161" s="200">
        <f>H126+H150</f>
        <v>365.93958000000003</v>
      </c>
      <c r="I161" s="200">
        <f>I126+I150</f>
        <v>5670.80055</v>
      </c>
      <c r="J161" s="200">
        <f>J126+J150</f>
        <v>0</v>
      </c>
      <c r="K161" s="220" t="s">
        <v>172</v>
      </c>
      <c r="L161" s="400"/>
      <c r="M161" s="73"/>
      <c r="N161" s="171"/>
      <c r="O161" s="171"/>
      <c r="P161" s="171"/>
    </row>
    <row r="162" spans="1:13" ht="35.25" customHeight="1">
      <c r="A162" s="562"/>
      <c r="B162" s="522"/>
      <c r="C162" s="215" t="s">
        <v>687</v>
      </c>
      <c r="D162" s="175">
        <f>F162+I162+J162</f>
        <v>4954.2</v>
      </c>
      <c r="E162" s="175">
        <v>0</v>
      </c>
      <c r="F162" s="175">
        <f t="shared" si="1"/>
        <v>4706.5</v>
      </c>
      <c r="G162" s="175">
        <f>G141+G151</f>
        <v>4612.37019</v>
      </c>
      <c r="H162" s="175">
        <f>H141+H151</f>
        <v>94.12981</v>
      </c>
      <c r="I162" s="175">
        <f>I141+I151</f>
        <v>247.7</v>
      </c>
      <c r="J162" s="175">
        <f>J141+J151</f>
        <v>0</v>
      </c>
      <c r="K162" s="218" t="s">
        <v>172</v>
      </c>
      <c r="L162" s="400"/>
      <c r="M162" s="73"/>
    </row>
    <row r="163" spans="1:13" ht="35.25" customHeight="1">
      <c r="A163" s="562"/>
      <c r="B163" s="523"/>
      <c r="C163" s="215" t="s">
        <v>637</v>
      </c>
      <c r="D163" s="175">
        <f>F163+I163+J163</f>
        <v>0</v>
      </c>
      <c r="E163" s="175">
        <v>0</v>
      </c>
      <c r="F163" s="175">
        <f>G163+H163</f>
        <v>0</v>
      </c>
      <c r="G163" s="175">
        <v>0</v>
      </c>
      <c r="H163" s="175">
        <v>0</v>
      </c>
      <c r="I163" s="175">
        <v>0</v>
      </c>
      <c r="J163" s="175">
        <v>0</v>
      </c>
      <c r="K163" s="218" t="s">
        <v>172</v>
      </c>
      <c r="L163" s="400"/>
      <c r="M163" s="73"/>
    </row>
    <row r="164" spans="1:14" ht="35.25" customHeight="1">
      <c r="A164" s="562"/>
      <c r="B164" s="221" t="s">
        <v>169</v>
      </c>
      <c r="C164" s="215" t="s">
        <v>229</v>
      </c>
      <c r="D164" s="175">
        <f aca="true" t="shared" si="3" ref="D164:I164">D154+D157+D158+D159+D160+D161+D162+D163</f>
        <v>47886.36383202</v>
      </c>
      <c r="E164" s="175">
        <f t="shared" si="3"/>
        <v>0</v>
      </c>
      <c r="F164" s="175">
        <f t="shared" si="3"/>
        <v>27189.32533202</v>
      </c>
      <c r="G164" s="175">
        <f t="shared" si="3"/>
        <v>24710.98020202</v>
      </c>
      <c r="H164" s="175">
        <f t="shared" si="3"/>
        <v>2478.34513</v>
      </c>
      <c r="I164" s="175">
        <f t="shared" si="3"/>
        <v>20090.25132</v>
      </c>
      <c r="J164" s="175">
        <f>J154+J157+J158+J159+J160+J161+J162+J163</f>
        <v>606.78718</v>
      </c>
      <c r="K164" s="104"/>
      <c r="L164" s="400"/>
      <c r="M164" s="73"/>
      <c r="N164" s="171"/>
    </row>
    <row r="165" spans="1:12" ht="35.25" customHeight="1">
      <c r="A165" s="93" t="s">
        <v>5</v>
      </c>
      <c r="B165" s="94"/>
      <c r="C165" s="74"/>
      <c r="D165" s="75"/>
      <c r="E165" s="74"/>
      <c r="F165" s="74"/>
      <c r="G165" s="74"/>
      <c r="H165" s="74"/>
      <c r="I165" s="74"/>
      <c r="J165" s="74"/>
      <c r="K165" s="74"/>
      <c r="L165" s="74"/>
    </row>
    <row r="166" spans="3:12" ht="35.25" customHeight="1">
      <c r="C166" s="94"/>
      <c r="D166" s="222"/>
      <c r="E166" s="222"/>
      <c r="F166" s="222"/>
      <c r="G166" s="222"/>
      <c r="H166" s="222"/>
      <c r="I166" s="222"/>
      <c r="J166" s="94"/>
      <c r="K166" s="94"/>
      <c r="L166" s="94"/>
    </row>
    <row r="167" spans="1:12" ht="35.25" customHeight="1">
      <c r="A167" s="179"/>
      <c r="B167" s="76"/>
      <c r="C167" s="76"/>
      <c r="D167" s="180"/>
      <c r="E167" s="76"/>
      <c r="F167" s="76"/>
      <c r="G167" s="76"/>
      <c r="H167" s="76"/>
      <c r="I167" s="76"/>
      <c r="J167" s="76"/>
      <c r="K167" s="76"/>
      <c r="L167" s="76"/>
    </row>
    <row r="168" spans="1:12" ht="35.25" customHeight="1">
      <c r="A168" s="179"/>
      <c r="B168" s="532"/>
      <c r="C168" s="524"/>
      <c r="D168" s="524"/>
      <c r="E168" s="524"/>
      <c r="F168" s="524"/>
      <c r="G168" s="524"/>
      <c r="H168" s="524"/>
      <c r="I168" s="524"/>
      <c r="J168" s="524"/>
      <c r="K168" s="524"/>
      <c r="L168" s="524"/>
    </row>
    <row r="169" spans="1:12" ht="35.25" customHeight="1">
      <c r="A169" s="179"/>
      <c r="B169" s="524"/>
      <c r="C169" s="524"/>
      <c r="D169" s="524"/>
      <c r="E169" s="524"/>
      <c r="F169" s="524"/>
      <c r="G169" s="524"/>
      <c r="H169" s="524"/>
      <c r="I169" s="524"/>
      <c r="J169" s="524"/>
      <c r="K169" s="524"/>
      <c r="L169" s="524"/>
    </row>
    <row r="170" spans="1:12" ht="35.25" customHeight="1">
      <c r="A170" s="179"/>
      <c r="B170" s="524"/>
      <c r="C170" s="524"/>
      <c r="D170" s="524"/>
      <c r="E170" s="524"/>
      <c r="F170" s="524"/>
      <c r="G170" s="524"/>
      <c r="H170" s="524"/>
      <c r="I170" s="524"/>
      <c r="J170" s="524"/>
      <c r="K170" s="524"/>
      <c r="L170" s="524"/>
    </row>
    <row r="171" spans="1:12" ht="35.25" customHeight="1">
      <c r="A171" s="179"/>
      <c r="B171" s="76"/>
      <c r="C171" s="76"/>
      <c r="D171" s="77"/>
      <c r="E171" s="77"/>
      <c r="F171" s="77"/>
      <c r="G171" s="77"/>
      <c r="H171" s="77"/>
      <c r="I171" s="77"/>
      <c r="J171" s="77"/>
      <c r="K171" s="76"/>
      <c r="L171" s="76"/>
    </row>
    <row r="172" spans="1:12" ht="35.25" customHeight="1">
      <c r="A172" s="17"/>
      <c r="B172" s="520"/>
      <c r="C172" s="520"/>
      <c r="D172" s="520"/>
      <c r="E172" s="520"/>
      <c r="F172" s="520"/>
      <c r="G172" s="520"/>
      <c r="H172" s="520"/>
      <c r="I172" s="520"/>
      <c r="J172" s="520"/>
      <c r="K172" s="520"/>
      <c r="L172" s="520"/>
    </row>
    <row r="173" spans="1:12" ht="35.25" customHeight="1">
      <c r="A173" s="17"/>
      <c r="B173" s="78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 ht="35.25" customHeight="1">
      <c r="A174" s="17"/>
      <c r="B174" s="561"/>
      <c r="C174" s="561"/>
      <c r="D174" s="561"/>
      <c r="E174" s="561"/>
      <c r="F174" s="561"/>
      <c r="G174" s="561"/>
      <c r="H174" s="561"/>
      <c r="I174" s="561"/>
      <c r="J174" s="561"/>
      <c r="K174" s="561"/>
      <c r="L174" s="561"/>
    </row>
  </sheetData>
  <sheetProtection/>
  <mergeCells count="65">
    <mergeCell ref="A1:L1"/>
    <mergeCell ref="A2:L2"/>
    <mergeCell ref="A3:L3"/>
    <mergeCell ref="B174:L174"/>
    <mergeCell ref="A142:L142"/>
    <mergeCell ref="L145:L146"/>
    <mergeCell ref="A152:A164"/>
    <mergeCell ref="C152:C153"/>
    <mergeCell ref="L152:L156"/>
    <mergeCell ref="C155:C156"/>
    <mergeCell ref="K41:K45"/>
    <mergeCell ref="K46:K48"/>
    <mergeCell ref="L41:L60"/>
    <mergeCell ref="K63:K64"/>
    <mergeCell ref="K31:K34"/>
    <mergeCell ref="K35:K36"/>
    <mergeCell ref="K37:K38"/>
    <mergeCell ref="L23:L24"/>
    <mergeCell ref="L25:L39"/>
    <mergeCell ref="I20:I22"/>
    <mergeCell ref="J20:J22"/>
    <mergeCell ref="K20:K22"/>
    <mergeCell ref="L20:L22"/>
    <mergeCell ref="F12:H13"/>
    <mergeCell ref="I12:I15"/>
    <mergeCell ref="F14:F15"/>
    <mergeCell ref="G14:H14"/>
    <mergeCell ref="I6:L6"/>
    <mergeCell ref="I7:L7"/>
    <mergeCell ref="A9:L9"/>
    <mergeCell ref="A10:A15"/>
    <mergeCell ref="B10:B15"/>
    <mergeCell ref="J10:J15"/>
    <mergeCell ref="K10:K15"/>
    <mergeCell ref="L10:L15"/>
    <mergeCell ref="E11:E15"/>
    <mergeCell ref="F11:I11"/>
    <mergeCell ref="I4:L4"/>
    <mergeCell ref="I5:L5"/>
    <mergeCell ref="B168:L168"/>
    <mergeCell ref="C10:C15"/>
    <mergeCell ref="D10:D15"/>
    <mergeCell ref="E10:I10"/>
    <mergeCell ref="B17:L17"/>
    <mergeCell ref="A18:L18"/>
    <mergeCell ref="A19:L19"/>
    <mergeCell ref="A20:A22"/>
    <mergeCell ref="B20:B22"/>
    <mergeCell ref="K49:K52"/>
    <mergeCell ref="K53:K56"/>
    <mergeCell ref="K57:K60"/>
    <mergeCell ref="C20:C22"/>
    <mergeCell ref="D20:D22"/>
    <mergeCell ref="E20:E22"/>
    <mergeCell ref="F20:F22"/>
    <mergeCell ref="G20:G22"/>
    <mergeCell ref="H20:H22"/>
    <mergeCell ref="L67:L79"/>
    <mergeCell ref="L80:L89"/>
    <mergeCell ref="B172:L172"/>
    <mergeCell ref="B152:B163"/>
    <mergeCell ref="L157:L164"/>
    <mergeCell ref="B169:L169"/>
    <mergeCell ref="B170:L170"/>
    <mergeCell ref="K67:K79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2" r:id="rId1"/>
  <rowBreaks count="9" manualBreakCount="9">
    <brk id="22" max="11" man="1"/>
    <brk id="40" max="11" man="1"/>
    <brk id="60" max="11" man="1"/>
    <brk id="78" max="11" man="1"/>
    <brk id="93" max="11" man="1"/>
    <brk id="114" max="11" man="1"/>
    <brk id="129" max="11" man="1"/>
    <brk id="143" max="11" man="1"/>
    <brk id="150" max="11" man="1"/>
  </rowBreaks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D9" sqref="D9:H9"/>
    </sheetView>
  </sheetViews>
  <sheetFormatPr defaultColWidth="8.8515625" defaultRowHeight="12.75"/>
  <cols>
    <col min="1" max="1" width="16.00390625" style="0" customWidth="1"/>
    <col min="2" max="2" width="36.28125" style="72" customWidth="1"/>
    <col min="3" max="3" width="27.28125" style="0" customWidth="1"/>
    <col min="4" max="4" width="9.28125" style="0" customWidth="1"/>
    <col min="5" max="5" width="8.8515625" style="0" customWidth="1"/>
    <col min="6" max="6" width="12.421875" style="0" customWidth="1"/>
    <col min="7" max="7" width="13.28125" style="0" customWidth="1"/>
    <col min="8" max="8" width="10.421875" style="0" customWidth="1"/>
    <col min="9" max="9" width="17.8515625" style="0" customWidth="1"/>
    <col min="10" max="10" width="20.28125" style="0" customWidth="1"/>
    <col min="11" max="11" width="15.7109375" style="0" customWidth="1"/>
    <col min="12" max="12" width="14.57421875" style="0" customWidth="1"/>
    <col min="13" max="13" width="13.28125" style="0" customWidth="1"/>
    <col min="14" max="14" width="14.7109375" style="269" customWidth="1"/>
    <col min="15" max="16" width="14.421875" style="269" customWidth="1"/>
  </cols>
  <sheetData>
    <row r="1" spans="1:16" ht="15">
      <c r="A1" s="406" t="s">
        <v>135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ht="15">
      <c r="A2" s="406" t="s">
        <v>612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pans="1:16" ht="15">
      <c r="A3" s="406" t="s">
        <v>310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</row>
    <row r="4" spans="11:16" ht="15.75" customHeight="1">
      <c r="K4" s="63"/>
      <c r="L4" s="508" t="s">
        <v>622</v>
      </c>
      <c r="M4" s="508"/>
      <c r="N4" s="508"/>
      <c r="O4" s="508"/>
      <c r="P4" s="508"/>
    </row>
    <row r="5" spans="11:16" ht="51.75" customHeight="1">
      <c r="K5" s="63"/>
      <c r="L5" s="509" t="s">
        <v>209</v>
      </c>
      <c r="M5" s="509"/>
      <c r="N5" s="509"/>
      <c r="O5" s="509"/>
      <c r="P5" s="509"/>
    </row>
    <row r="6" spans="12:16" ht="44.25" customHeight="1">
      <c r="L6" s="509" t="s">
        <v>215</v>
      </c>
      <c r="M6" s="509"/>
      <c r="N6" s="509"/>
      <c r="O6" s="509"/>
      <c r="P6" s="509"/>
    </row>
    <row r="8" spans="1:16" ht="52.5" customHeight="1">
      <c r="A8" s="570" t="s">
        <v>68</v>
      </c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</row>
    <row r="9" spans="1:16" ht="101.25" customHeight="1">
      <c r="A9" s="95"/>
      <c r="B9" s="96" t="s">
        <v>69</v>
      </c>
      <c r="C9" s="96" t="s">
        <v>70</v>
      </c>
      <c r="D9" s="571" t="s">
        <v>71</v>
      </c>
      <c r="E9" s="572"/>
      <c r="F9" s="572"/>
      <c r="G9" s="572"/>
      <c r="H9" s="572"/>
      <c r="I9" s="579" t="s">
        <v>72</v>
      </c>
      <c r="J9" s="579"/>
      <c r="K9" s="579"/>
      <c r="L9" s="579"/>
      <c r="M9" s="579"/>
      <c r="N9" s="579"/>
      <c r="O9" s="579"/>
      <c r="P9" s="579"/>
    </row>
    <row r="10" spans="1:16" ht="30.75">
      <c r="A10" s="95"/>
      <c r="B10" s="107"/>
      <c r="C10" s="97"/>
      <c r="D10" s="97" t="s">
        <v>73</v>
      </c>
      <c r="E10" s="97" t="s">
        <v>74</v>
      </c>
      <c r="F10" s="97" t="s">
        <v>75</v>
      </c>
      <c r="G10" s="97" t="s">
        <v>76</v>
      </c>
      <c r="H10" s="97" t="s">
        <v>77</v>
      </c>
      <c r="I10" s="274">
        <v>2018</v>
      </c>
      <c r="J10" s="274">
        <v>2019</v>
      </c>
      <c r="K10" s="274">
        <v>2020</v>
      </c>
      <c r="L10" s="275">
        <v>2021</v>
      </c>
      <c r="M10" s="275">
        <v>2022</v>
      </c>
      <c r="N10" s="364">
        <v>2023</v>
      </c>
      <c r="O10" s="313">
        <v>2024</v>
      </c>
      <c r="P10" s="313">
        <v>2025</v>
      </c>
    </row>
    <row r="11" spans="1:16" ht="30" customHeight="1">
      <c r="A11" s="573" t="s">
        <v>78</v>
      </c>
      <c r="B11" s="576" t="s">
        <v>216</v>
      </c>
      <c r="C11" s="98" t="s">
        <v>306</v>
      </c>
      <c r="D11" s="95"/>
      <c r="E11" s="95"/>
      <c r="F11" s="95"/>
      <c r="G11" s="95"/>
      <c r="H11" s="95"/>
      <c r="I11" s="366">
        <f>I12+I13</f>
        <v>4949.12503</v>
      </c>
      <c r="J11" s="366">
        <f aca="true" t="shared" si="0" ref="J11:O11">J12+J13</f>
        <v>9300.90494</v>
      </c>
      <c r="K11" s="366">
        <f>K12+K13</f>
        <v>2115.24459</v>
      </c>
      <c r="L11" s="366">
        <f>L12+L13</f>
        <v>9358.45443</v>
      </c>
      <c r="M11" s="366">
        <f t="shared" si="0"/>
        <v>6577.139359999999</v>
      </c>
      <c r="N11" s="367">
        <f t="shared" si="0"/>
        <v>10189.00055</v>
      </c>
      <c r="O11" s="368">
        <f t="shared" si="0"/>
        <v>4954.2</v>
      </c>
      <c r="P11" s="368">
        <f>P12+P13</f>
        <v>0</v>
      </c>
    </row>
    <row r="12" spans="1:16" ht="30" customHeight="1">
      <c r="A12" s="574"/>
      <c r="B12" s="577"/>
      <c r="C12" s="98" t="s">
        <v>79</v>
      </c>
      <c r="D12" s="95"/>
      <c r="E12" s="95"/>
      <c r="F12" s="99"/>
      <c r="G12" s="95"/>
      <c r="H12" s="95"/>
      <c r="I12" s="238">
        <f>I15+I16+I33</f>
        <v>4740.09003</v>
      </c>
      <c r="J12" s="238">
        <f>J15+J16+J33+J17</f>
        <v>6058.89968</v>
      </c>
      <c r="K12" s="238">
        <f>K15+K16+K33+K17+K18</f>
        <v>2115.24459</v>
      </c>
      <c r="L12" s="238">
        <f>L15+L16+L17+L18+L34+L35</f>
        <v>9358.45443</v>
      </c>
      <c r="M12" s="238">
        <f>M15+M16+M17+M18+M34+M35</f>
        <v>6577.139359999999</v>
      </c>
      <c r="N12" s="365">
        <f>N15+N16+N33+N17+N18</f>
        <v>10189.00055</v>
      </c>
      <c r="O12" s="369">
        <f>O15+O16+O33</f>
        <v>4954.2</v>
      </c>
      <c r="P12" s="369">
        <f>P15+P16+P33</f>
        <v>0</v>
      </c>
    </row>
    <row r="13" spans="1:16" ht="30" customHeight="1">
      <c r="A13" s="575"/>
      <c r="B13" s="578"/>
      <c r="C13" s="98" t="s">
        <v>171</v>
      </c>
      <c r="D13" s="95"/>
      <c r="E13" s="95"/>
      <c r="F13" s="95"/>
      <c r="G13" s="95"/>
      <c r="H13" s="95"/>
      <c r="I13" s="238">
        <f>I19</f>
        <v>209.035</v>
      </c>
      <c r="J13" s="238">
        <f>J19+J20</f>
        <v>3242.00526</v>
      </c>
      <c r="K13" s="238">
        <f>K19+K20</f>
        <v>0</v>
      </c>
      <c r="L13" s="238">
        <f>L19</f>
        <v>0</v>
      </c>
      <c r="M13" s="238">
        <f>M19</f>
        <v>0</v>
      </c>
      <c r="N13" s="365">
        <f>N19</f>
        <v>0</v>
      </c>
      <c r="O13" s="369">
        <f>O19</f>
        <v>0</v>
      </c>
      <c r="P13" s="369">
        <f>P19</f>
        <v>0</v>
      </c>
    </row>
    <row r="14" spans="1:16" ht="30" customHeight="1">
      <c r="A14" s="564" t="s">
        <v>80</v>
      </c>
      <c r="B14" s="567" t="s">
        <v>81</v>
      </c>
      <c r="C14" s="230" t="s">
        <v>82</v>
      </c>
      <c r="D14" s="231"/>
      <c r="E14" s="231"/>
      <c r="F14" s="231"/>
      <c r="G14" s="231"/>
      <c r="H14" s="231"/>
      <c r="I14" s="365">
        <f>I15+I16+I19</f>
        <v>4949.12503</v>
      </c>
      <c r="J14" s="365">
        <f>J15+J16+J19+J17</f>
        <v>9051.92694</v>
      </c>
      <c r="K14" s="365">
        <f>K15+K16+K19+K20+K17+K18</f>
        <v>2115.24459</v>
      </c>
      <c r="L14" s="365">
        <f>L15+L16+L19+L17</f>
        <v>7632.81534</v>
      </c>
      <c r="M14" s="365">
        <f>M15+M16+M19+M17+M18</f>
        <v>3619.12736</v>
      </c>
      <c r="N14" s="365">
        <f>N15+N16+N19</f>
        <v>4460</v>
      </c>
      <c r="O14" s="370">
        <f>O15+O16+O19</f>
        <v>4954.2</v>
      </c>
      <c r="P14" s="370">
        <f>P15+P16+P19</f>
        <v>0</v>
      </c>
    </row>
    <row r="15" spans="1:16" ht="30" customHeight="1">
      <c r="A15" s="565"/>
      <c r="B15" s="568"/>
      <c r="C15" s="230" t="s">
        <v>79</v>
      </c>
      <c r="D15" s="231">
        <v>733</v>
      </c>
      <c r="E15" s="232" t="s">
        <v>83</v>
      </c>
      <c r="F15" s="232" t="s">
        <v>84</v>
      </c>
      <c r="G15" s="233" t="s">
        <v>85</v>
      </c>
      <c r="H15" s="231" t="s">
        <v>86</v>
      </c>
      <c r="I15" s="365">
        <f>I21+I23+I26</f>
        <v>3298.88375</v>
      </c>
      <c r="J15" s="365">
        <f>J21+J23+J26</f>
        <v>3839.52083</v>
      </c>
      <c r="K15" s="365">
        <f aca="true" t="shared" si="1" ref="K15:P15">K22+K24+K27</f>
        <v>1456.77787</v>
      </c>
      <c r="L15" s="365">
        <f t="shared" si="1"/>
        <v>4154.17907</v>
      </c>
      <c r="M15" s="365">
        <f t="shared" si="1"/>
        <v>1357.388</v>
      </c>
      <c r="N15" s="365">
        <f t="shared" si="1"/>
        <v>4460</v>
      </c>
      <c r="O15" s="370">
        <f t="shared" si="1"/>
        <v>4954.2</v>
      </c>
      <c r="P15" s="370">
        <f t="shared" si="1"/>
        <v>0</v>
      </c>
    </row>
    <row r="16" spans="1:16" ht="30" customHeight="1">
      <c r="A16" s="565"/>
      <c r="B16" s="568"/>
      <c r="C16" s="230" t="s">
        <v>79</v>
      </c>
      <c r="D16" s="231">
        <v>733</v>
      </c>
      <c r="E16" s="232" t="s">
        <v>83</v>
      </c>
      <c r="F16" s="232" t="s">
        <v>84</v>
      </c>
      <c r="G16" s="233">
        <v>1350155550</v>
      </c>
      <c r="H16" s="231">
        <v>811</v>
      </c>
      <c r="I16" s="365">
        <f>I29</f>
        <v>1441.20628</v>
      </c>
      <c r="J16" s="365">
        <f>J28</f>
        <v>1906.29685</v>
      </c>
      <c r="K16" s="365">
        <v>0</v>
      </c>
      <c r="L16" s="365">
        <f aca="true" t="shared" si="2" ref="L16:O17">L28</f>
        <v>0</v>
      </c>
      <c r="M16" s="365">
        <f t="shared" si="2"/>
        <v>0</v>
      </c>
      <c r="N16" s="365">
        <f t="shared" si="2"/>
        <v>0</v>
      </c>
      <c r="O16" s="370">
        <f t="shared" si="2"/>
        <v>0</v>
      </c>
      <c r="P16" s="370">
        <f>P28</f>
        <v>0</v>
      </c>
    </row>
    <row r="17" spans="1:16" ht="30" customHeight="1">
      <c r="A17" s="565"/>
      <c r="B17" s="568"/>
      <c r="C17" s="230" t="s">
        <v>79</v>
      </c>
      <c r="D17" s="231">
        <v>733</v>
      </c>
      <c r="E17" s="232" t="s">
        <v>83</v>
      </c>
      <c r="F17" s="232" t="s">
        <v>84</v>
      </c>
      <c r="G17" s="233">
        <v>1350120220</v>
      </c>
      <c r="H17" s="231">
        <v>244</v>
      </c>
      <c r="I17" s="365"/>
      <c r="J17" s="365">
        <f>J29</f>
        <v>313.082</v>
      </c>
      <c r="K17" s="365">
        <f>K29</f>
        <v>616.60952</v>
      </c>
      <c r="L17" s="365">
        <f t="shared" si="2"/>
        <v>3478.63627</v>
      </c>
      <c r="M17" s="365">
        <f>M29</f>
        <v>1965.73936</v>
      </c>
      <c r="N17" s="365">
        <f t="shared" si="2"/>
        <v>5433.00055</v>
      </c>
      <c r="O17" s="370">
        <f t="shared" si="2"/>
        <v>0</v>
      </c>
      <c r="P17" s="370">
        <f>P29</f>
        <v>0</v>
      </c>
    </row>
    <row r="18" spans="1:16" ht="30" customHeight="1">
      <c r="A18" s="565"/>
      <c r="B18" s="568"/>
      <c r="C18" s="230" t="s">
        <v>79</v>
      </c>
      <c r="D18" s="231">
        <v>733</v>
      </c>
      <c r="E18" s="232" t="s">
        <v>83</v>
      </c>
      <c r="F18" s="232" t="s">
        <v>84</v>
      </c>
      <c r="G18" s="233" t="s">
        <v>87</v>
      </c>
      <c r="H18" s="231">
        <v>244</v>
      </c>
      <c r="I18" s="365"/>
      <c r="J18" s="365"/>
      <c r="K18" s="365">
        <f aca="true" t="shared" si="3" ref="K18:P18">K25+K30</f>
        <v>41.8572</v>
      </c>
      <c r="L18" s="365">
        <f t="shared" si="3"/>
        <v>1157.0526300000001</v>
      </c>
      <c r="M18" s="365">
        <f t="shared" si="3"/>
        <v>296</v>
      </c>
      <c r="N18" s="365">
        <f t="shared" si="3"/>
        <v>296</v>
      </c>
      <c r="O18" s="370">
        <f t="shared" si="3"/>
        <v>0</v>
      </c>
      <c r="P18" s="370">
        <f t="shared" si="3"/>
        <v>0</v>
      </c>
    </row>
    <row r="19" spans="1:16" ht="30" customHeight="1">
      <c r="A19" s="565"/>
      <c r="B19" s="568"/>
      <c r="C19" s="234" t="s">
        <v>171</v>
      </c>
      <c r="D19" s="235">
        <v>735</v>
      </c>
      <c r="E19" s="236" t="s">
        <v>88</v>
      </c>
      <c r="F19" s="236" t="s">
        <v>89</v>
      </c>
      <c r="G19" s="237">
        <v>1350191000</v>
      </c>
      <c r="H19" s="235">
        <v>244</v>
      </c>
      <c r="I19" s="371">
        <f>I31</f>
        <v>209.035</v>
      </c>
      <c r="J19" s="371">
        <v>2993.02726</v>
      </c>
      <c r="K19" s="371">
        <f aca="true" t="shared" si="4" ref="K19:P19">K31</f>
        <v>0</v>
      </c>
      <c r="L19" s="371">
        <f t="shared" si="4"/>
        <v>0</v>
      </c>
      <c r="M19" s="371">
        <f t="shared" si="4"/>
        <v>0</v>
      </c>
      <c r="N19" s="371">
        <f t="shared" si="4"/>
        <v>0</v>
      </c>
      <c r="O19" s="372">
        <f t="shared" si="4"/>
        <v>0</v>
      </c>
      <c r="P19" s="372">
        <f t="shared" si="4"/>
        <v>0</v>
      </c>
    </row>
    <row r="20" spans="1:16" ht="21.75" customHeight="1">
      <c r="A20" s="566"/>
      <c r="B20" s="569"/>
      <c r="C20" s="234" t="s">
        <v>171</v>
      </c>
      <c r="D20" s="235">
        <v>735</v>
      </c>
      <c r="E20" s="236" t="s">
        <v>83</v>
      </c>
      <c r="F20" s="236" t="s">
        <v>84</v>
      </c>
      <c r="G20" s="237">
        <v>1350120220</v>
      </c>
      <c r="H20" s="235">
        <v>244</v>
      </c>
      <c r="I20" s="371">
        <v>0</v>
      </c>
      <c r="J20" s="371">
        <v>248.978</v>
      </c>
      <c r="K20" s="371">
        <f>K32</f>
        <v>0</v>
      </c>
      <c r="L20" s="371">
        <v>0</v>
      </c>
      <c r="M20" s="371">
        <v>0</v>
      </c>
      <c r="N20" s="371">
        <v>0</v>
      </c>
      <c r="O20" s="373">
        <v>0</v>
      </c>
      <c r="P20" s="373">
        <v>0</v>
      </c>
    </row>
    <row r="21" spans="1:16" ht="46.5">
      <c r="A21" s="95"/>
      <c r="B21" s="108" t="s">
        <v>90</v>
      </c>
      <c r="C21" s="98" t="s">
        <v>79</v>
      </c>
      <c r="D21" s="95">
        <v>733</v>
      </c>
      <c r="E21" s="100" t="s">
        <v>83</v>
      </c>
      <c r="F21" s="100" t="s">
        <v>84</v>
      </c>
      <c r="G21" s="101" t="s">
        <v>85</v>
      </c>
      <c r="H21" s="95">
        <v>811</v>
      </c>
      <c r="I21" s="238">
        <v>2642.48571</v>
      </c>
      <c r="J21" s="238">
        <v>3574.59389</v>
      </c>
      <c r="K21" s="238">
        <v>0</v>
      </c>
      <c r="L21" s="238">
        <v>0</v>
      </c>
      <c r="M21" s="238">
        <v>0</v>
      </c>
      <c r="N21" s="365">
        <v>0</v>
      </c>
      <c r="O21" s="374">
        <v>0</v>
      </c>
      <c r="P21" s="374">
        <v>0</v>
      </c>
    </row>
    <row r="22" spans="1:16" ht="46.5">
      <c r="A22" s="95"/>
      <c r="B22" s="108" t="s">
        <v>90</v>
      </c>
      <c r="C22" s="98" t="s">
        <v>79</v>
      </c>
      <c r="D22" s="95">
        <v>733</v>
      </c>
      <c r="E22" s="100" t="s">
        <v>83</v>
      </c>
      <c r="F22" s="100" t="s">
        <v>84</v>
      </c>
      <c r="G22" s="101" t="s">
        <v>85</v>
      </c>
      <c r="H22" s="95">
        <v>244</v>
      </c>
      <c r="I22" s="238"/>
      <c r="J22" s="238"/>
      <c r="K22" s="238">
        <v>1356.24838</v>
      </c>
      <c r="L22" s="238">
        <v>3867.54073</v>
      </c>
      <c r="M22" s="238">
        <v>1263.71886</v>
      </c>
      <c r="N22" s="365">
        <v>4152.26042</v>
      </c>
      <c r="O22" s="374">
        <v>4612.37</v>
      </c>
      <c r="P22" s="374">
        <v>0</v>
      </c>
    </row>
    <row r="23" spans="1:16" ht="46.5">
      <c r="A23" s="95"/>
      <c r="B23" s="108" t="s">
        <v>91</v>
      </c>
      <c r="C23" s="98" t="s">
        <v>79</v>
      </c>
      <c r="D23" s="95">
        <v>733</v>
      </c>
      <c r="E23" s="100" t="s">
        <v>83</v>
      </c>
      <c r="F23" s="100" t="s">
        <v>84</v>
      </c>
      <c r="G23" s="101" t="s">
        <v>85</v>
      </c>
      <c r="H23" s="95">
        <v>811</v>
      </c>
      <c r="I23" s="238">
        <v>326.59926</v>
      </c>
      <c r="J23" s="238">
        <v>72.9509</v>
      </c>
      <c r="K23" s="238">
        <v>0</v>
      </c>
      <c r="L23" s="238">
        <v>0</v>
      </c>
      <c r="M23" s="238">
        <v>0</v>
      </c>
      <c r="N23" s="365">
        <v>0</v>
      </c>
      <c r="O23" s="374">
        <v>0</v>
      </c>
      <c r="P23" s="374">
        <v>0</v>
      </c>
    </row>
    <row r="24" spans="1:16" ht="46.5">
      <c r="A24" s="95"/>
      <c r="B24" s="108" t="s">
        <v>91</v>
      </c>
      <c r="C24" s="98" t="s">
        <v>79</v>
      </c>
      <c r="D24" s="95">
        <v>733</v>
      </c>
      <c r="E24" s="100" t="s">
        <v>83</v>
      </c>
      <c r="F24" s="100" t="s">
        <v>84</v>
      </c>
      <c r="G24" s="101" t="s">
        <v>85</v>
      </c>
      <c r="H24" s="95">
        <v>244</v>
      </c>
      <c r="I24" s="238"/>
      <c r="J24" s="238"/>
      <c r="K24" s="238">
        <v>27.6786</v>
      </c>
      <c r="L24" s="238">
        <v>78.92938</v>
      </c>
      <c r="M24" s="238">
        <v>25.7903</v>
      </c>
      <c r="N24" s="365">
        <v>84.73958</v>
      </c>
      <c r="O24" s="374">
        <v>94.13</v>
      </c>
      <c r="P24" s="374">
        <v>0</v>
      </c>
    </row>
    <row r="25" spans="1:16" ht="46.5">
      <c r="A25" s="95"/>
      <c r="B25" s="108" t="s">
        <v>91</v>
      </c>
      <c r="C25" s="98" t="s">
        <v>79</v>
      </c>
      <c r="D25" s="95">
        <v>733</v>
      </c>
      <c r="E25" s="100" t="s">
        <v>83</v>
      </c>
      <c r="F25" s="100" t="s">
        <v>84</v>
      </c>
      <c r="G25" s="101" t="s">
        <v>87</v>
      </c>
      <c r="H25" s="95">
        <v>244</v>
      </c>
      <c r="I25" s="238"/>
      <c r="J25" s="238"/>
      <c r="K25" s="238">
        <v>39.76849</v>
      </c>
      <c r="L25" s="238">
        <v>1099.2</v>
      </c>
      <c r="M25" s="238">
        <v>281.2</v>
      </c>
      <c r="N25" s="365">
        <v>281.2</v>
      </c>
      <c r="O25" s="374"/>
      <c r="P25" s="374"/>
    </row>
    <row r="26" spans="1:16" ht="46.5">
      <c r="A26" s="95"/>
      <c r="B26" s="108" t="s">
        <v>92</v>
      </c>
      <c r="C26" s="98" t="s">
        <v>79</v>
      </c>
      <c r="D26" s="95">
        <v>733</v>
      </c>
      <c r="E26" s="100" t="s">
        <v>83</v>
      </c>
      <c r="F26" s="100" t="s">
        <v>84</v>
      </c>
      <c r="G26" s="101" t="s">
        <v>85</v>
      </c>
      <c r="H26" s="95">
        <v>811</v>
      </c>
      <c r="I26" s="238">
        <v>329.79878</v>
      </c>
      <c r="J26" s="238">
        <v>191.97604</v>
      </c>
      <c r="K26" s="238">
        <v>0</v>
      </c>
      <c r="L26" s="238">
        <v>0</v>
      </c>
      <c r="M26" s="238">
        <v>0</v>
      </c>
      <c r="N26" s="365">
        <v>0</v>
      </c>
      <c r="O26" s="374">
        <v>0</v>
      </c>
      <c r="P26" s="374">
        <v>0</v>
      </c>
    </row>
    <row r="27" spans="1:16" ht="46.5">
      <c r="A27" s="95"/>
      <c r="B27" s="108" t="s">
        <v>92</v>
      </c>
      <c r="C27" s="98" t="s">
        <v>79</v>
      </c>
      <c r="D27" s="95">
        <v>733</v>
      </c>
      <c r="E27" s="100" t="s">
        <v>83</v>
      </c>
      <c r="F27" s="100" t="s">
        <v>84</v>
      </c>
      <c r="G27" s="101" t="s">
        <v>85</v>
      </c>
      <c r="H27" s="95">
        <v>244</v>
      </c>
      <c r="I27" s="238"/>
      <c r="J27" s="238"/>
      <c r="K27" s="238">
        <v>72.85089</v>
      </c>
      <c r="L27" s="238">
        <v>207.70896</v>
      </c>
      <c r="M27" s="238">
        <v>67.87884</v>
      </c>
      <c r="N27" s="365">
        <v>223</v>
      </c>
      <c r="O27" s="374">
        <v>247.7</v>
      </c>
      <c r="P27" s="374">
        <v>0</v>
      </c>
    </row>
    <row r="28" spans="1:16" ht="46.5">
      <c r="A28" s="95"/>
      <c r="B28" s="108" t="s">
        <v>92</v>
      </c>
      <c r="C28" s="98" t="s">
        <v>79</v>
      </c>
      <c r="D28" s="95">
        <v>733</v>
      </c>
      <c r="E28" s="100" t="s">
        <v>83</v>
      </c>
      <c r="F28" s="100" t="s">
        <v>84</v>
      </c>
      <c r="G28" s="101">
        <v>1350155550</v>
      </c>
      <c r="H28" s="95">
        <v>811</v>
      </c>
      <c r="I28" s="238"/>
      <c r="J28" s="238">
        <v>1906.29685</v>
      </c>
      <c r="K28" s="238">
        <v>0</v>
      </c>
      <c r="L28" s="238">
        <v>0</v>
      </c>
      <c r="M28" s="238">
        <v>0</v>
      </c>
      <c r="N28" s="365">
        <v>0</v>
      </c>
      <c r="O28" s="374">
        <v>0</v>
      </c>
      <c r="P28" s="374">
        <v>0</v>
      </c>
    </row>
    <row r="29" spans="1:16" ht="50.25" customHeight="1">
      <c r="A29" s="95"/>
      <c r="B29" s="108" t="s">
        <v>92</v>
      </c>
      <c r="C29" s="98" t="s">
        <v>79</v>
      </c>
      <c r="D29" s="95">
        <v>733</v>
      </c>
      <c r="E29" s="100" t="s">
        <v>83</v>
      </c>
      <c r="F29" s="100" t="s">
        <v>84</v>
      </c>
      <c r="G29" s="101">
        <v>1350120220</v>
      </c>
      <c r="H29" s="95">
        <v>244</v>
      </c>
      <c r="I29" s="238">
        <v>1441.20628</v>
      </c>
      <c r="J29" s="238">
        <v>313.082</v>
      </c>
      <c r="K29" s="238">
        <v>616.60952</v>
      </c>
      <c r="L29" s="238">
        <v>3478.63627</v>
      </c>
      <c r="M29" s="238">
        <v>1965.73936</v>
      </c>
      <c r="N29" s="365">
        <v>5433.00055</v>
      </c>
      <c r="O29" s="374">
        <v>0</v>
      </c>
      <c r="P29" s="374">
        <v>0</v>
      </c>
    </row>
    <row r="30" spans="1:16" ht="54" customHeight="1">
      <c r="A30" s="95"/>
      <c r="B30" s="108" t="s">
        <v>92</v>
      </c>
      <c r="C30" s="98" t="s">
        <v>79</v>
      </c>
      <c r="D30" s="95">
        <v>733</v>
      </c>
      <c r="E30" s="100" t="s">
        <v>83</v>
      </c>
      <c r="F30" s="100" t="s">
        <v>84</v>
      </c>
      <c r="G30" s="101" t="s">
        <v>87</v>
      </c>
      <c r="H30" s="95">
        <v>244</v>
      </c>
      <c r="I30" s="238"/>
      <c r="J30" s="238"/>
      <c r="K30" s="238">
        <v>2.08871</v>
      </c>
      <c r="L30" s="238">
        <v>57.85263</v>
      </c>
      <c r="M30" s="238">
        <v>14.8</v>
      </c>
      <c r="N30" s="365">
        <v>14.8</v>
      </c>
      <c r="O30" s="374">
        <v>0</v>
      </c>
      <c r="P30" s="374">
        <v>0</v>
      </c>
    </row>
    <row r="31" spans="1:16" ht="46.5">
      <c r="A31" s="95"/>
      <c r="B31" s="108" t="s">
        <v>92</v>
      </c>
      <c r="C31" s="223" t="s">
        <v>171</v>
      </c>
      <c r="D31" s="224">
        <v>735</v>
      </c>
      <c r="E31" s="225" t="s">
        <v>88</v>
      </c>
      <c r="F31" s="225" t="s">
        <v>89</v>
      </c>
      <c r="G31" s="226">
        <v>1350191000</v>
      </c>
      <c r="H31" s="224">
        <v>244</v>
      </c>
      <c r="I31" s="375">
        <v>209.035</v>
      </c>
      <c r="J31" s="375">
        <v>2993.02726</v>
      </c>
      <c r="K31" s="375">
        <v>0</v>
      </c>
      <c r="L31" s="375">
        <v>0</v>
      </c>
      <c r="M31" s="375">
        <v>0</v>
      </c>
      <c r="N31" s="371">
        <v>0</v>
      </c>
      <c r="O31" s="376">
        <v>0</v>
      </c>
      <c r="P31" s="376">
        <v>0</v>
      </c>
    </row>
    <row r="32" spans="1:16" ht="54" customHeight="1">
      <c r="A32" s="95"/>
      <c r="B32" s="108" t="s">
        <v>92</v>
      </c>
      <c r="C32" s="223" t="s">
        <v>171</v>
      </c>
      <c r="D32" s="224">
        <v>735</v>
      </c>
      <c r="E32" s="225" t="s">
        <v>83</v>
      </c>
      <c r="F32" s="225" t="s">
        <v>84</v>
      </c>
      <c r="G32" s="226">
        <v>1350120220</v>
      </c>
      <c r="H32" s="224">
        <v>244</v>
      </c>
      <c r="I32" s="375">
        <v>0</v>
      </c>
      <c r="J32" s="375">
        <v>248.978</v>
      </c>
      <c r="K32" s="375">
        <v>0</v>
      </c>
      <c r="L32" s="375">
        <v>0</v>
      </c>
      <c r="M32" s="375">
        <v>0</v>
      </c>
      <c r="N32" s="371">
        <v>0</v>
      </c>
      <c r="O32" s="376">
        <v>0</v>
      </c>
      <c r="P32" s="376">
        <v>0</v>
      </c>
    </row>
    <row r="33" spans="1:16" ht="28.5" customHeight="1">
      <c r="A33" s="564" t="s">
        <v>93</v>
      </c>
      <c r="B33" s="567" t="s">
        <v>105</v>
      </c>
      <c r="C33" s="239" t="s">
        <v>82</v>
      </c>
      <c r="D33" s="231"/>
      <c r="E33" s="232"/>
      <c r="F33" s="232"/>
      <c r="G33" s="231"/>
      <c r="H33" s="231"/>
      <c r="I33" s="365"/>
      <c r="J33" s="365">
        <v>0</v>
      </c>
      <c r="K33" s="365">
        <v>0</v>
      </c>
      <c r="L33" s="365">
        <f>L34+L35</f>
        <v>568.5864599999999</v>
      </c>
      <c r="M33" s="365">
        <f>M34+M35</f>
        <v>2958.0119999999997</v>
      </c>
      <c r="N33" s="365">
        <f>N34+N35</f>
        <v>0</v>
      </c>
      <c r="O33" s="370">
        <f>O34+O35</f>
        <v>0</v>
      </c>
      <c r="P33" s="370">
        <f>P34+P35</f>
        <v>0</v>
      </c>
    </row>
    <row r="34" spans="1:16" ht="28.5" customHeight="1">
      <c r="A34" s="565"/>
      <c r="B34" s="568"/>
      <c r="C34" s="239" t="s">
        <v>79</v>
      </c>
      <c r="D34" s="231">
        <v>733</v>
      </c>
      <c r="E34" s="232" t="s">
        <v>83</v>
      </c>
      <c r="F34" s="232" t="s">
        <v>84</v>
      </c>
      <c r="G34" s="233" t="s">
        <v>85</v>
      </c>
      <c r="H34" s="231">
        <v>244</v>
      </c>
      <c r="I34" s="365"/>
      <c r="J34" s="365"/>
      <c r="K34" s="365"/>
      <c r="L34" s="365">
        <f>L36+L37+L38</f>
        <v>524.0314599999999</v>
      </c>
      <c r="M34" s="365">
        <f>M36+M37+M38</f>
        <v>2958.0119999999997</v>
      </c>
      <c r="N34" s="365">
        <f>N36+N37+N38</f>
        <v>0</v>
      </c>
      <c r="O34" s="370">
        <f>O36+O37+O38</f>
        <v>0</v>
      </c>
      <c r="P34" s="370">
        <f>P36+P37+P38</f>
        <v>0</v>
      </c>
    </row>
    <row r="35" spans="1:16" ht="23.25" customHeight="1">
      <c r="A35" s="566"/>
      <c r="B35" s="569"/>
      <c r="C35" s="239" t="s">
        <v>79</v>
      </c>
      <c r="D35" s="231">
        <v>733</v>
      </c>
      <c r="E35" s="232" t="s">
        <v>83</v>
      </c>
      <c r="F35" s="232" t="s">
        <v>84</v>
      </c>
      <c r="G35" s="240">
        <v>1350120220</v>
      </c>
      <c r="H35" s="231">
        <v>244</v>
      </c>
      <c r="I35" s="365"/>
      <c r="J35" s="365"/>
      <c r="K35" s="365"/>
      <c r="L35" s="365">
        <f>L39</f>
        <v>44.555</v>
      </c>
      <c r="M35" s="365">
        <f>M39</f>
        <v>0</v>
      </c>
      <c r="N35" s="365">
        <f>N39</f>
        <v>0</v>
      </c>
      <c r="O35" s="370">
        <f>O39</f>
        <v>0</v>
      </c>
      <c r="P35" s="370">
        <f>P39</f>
        <v>0</v>
      </c>
    </row>
    <row r="36" spans="1:16" ht="72" customHeight="1">
      <c r="A36" s="98"/>
      <c r="B36" s="108" t="s">
        <v>90</v>
      </c>
      <c r="C36" s="98" t="s">
        <v>79</v>
      </c>
      <c r="D36" s="95">
        <v>733</v>
      </c>
      <c r="E36" s="100" t="s">
        <v>83</v>
      </c>
      <c r="F36" s="100" t="s">
        <v>84</v>
      </c>
      <c r="G36" s="101" t="s">
        <v>85</v>
      </c>
      <c r="H36" s="95">
        <v>244</v>
      </c>
      <c r="I36" s="238"/>
      <c r="J36" s="238"/>
      <c r="K36" s="238"/>
      <c r="L36" s="238">
        <v>487.87329</v>
      </c>
      <c r="M36" s="238">
        <v>2753.88876</v>
      </c>
      <c r="N36" s="365"/>
      <c r="O36" s="374"/>
      <c r="P36" s="374"/>
    </row>
    <row r="37" spans="1:16" ht="67.5" customHeight="1">
      <c r="A37" s="98"/>
      <c r="B37" s="108" t="s">
        <v>91</v>
      </c>
      <c r="C37" s="98" t="s">
        <v>79</v>
      </c>
      <c r="D37" s="95">
        <v>733</v>
      </c>
      <c r="E37" s="100" t="s">
        <v>83</v>
      </c>
      <c r="F37" s="100" t="s">
        <v>84</v>
      </c>
      <c r="G37" s="101" t="s">
        <v>85</v>
      </c>
      <c r="H37" s="95">
        <v>244</v>
      </c>
      <c r="I37" s="238"/>
      <c r="J37" s="238"/>
      <c r="K37" s="238"/>
      <c r="L37" s="238">
        <v>9.9566</v>
      </c>
      <c r="M37" s="238">
        <v>56.20208</v>
      </c>
      <c r="N37" s="365"/>
      <c r="O37" s="374"/>
      <c r="P37" s="374"/>
    </row>
    <row r="38" spans="1:16" ht="51.75" customHeight="1">
      <c r="A38" s="98"/>
      <c r="B38" s="108" t="s">
        <v>92</v>
      </c>
      <c r="C38" s="98" t="s">
        <v>79</v>
      </c>
      <c r="D38" s="95">
        <v>733</v>
      </c>
      <c r="E38" s="100" t="s">
        <v>83</v>
      </c>
      <c r="F38" s="100" t="s">
        <v>84</v>
      </c>
      <c r="G38" s="101" t="s">
        <v>85</v>
      </c>
      <c r="H38" s="95">
        <v>244</v>
      </c>
      <c r="I38" s="238"/>
      <c r="J38" s="238"/>
      <c r="K38" s="238"/>
      <c r="L38" s="238">
        <v>26.20157</v>
      </c>
      <c r="M38" s="238">
        <v>147.92116</v>
      </c>
      <c r="N38" s="365"/>
      <c r="O38" s="374"/>
      <c r="P38" s="374"/>
    </row>
    <row r="39" spans="1:16" ht="42.75" customHeight="1">
      <c r="A39" s="98"/>
      <c r="B39" s="108" t="s">
        <v>646</v>
      </c>
      <c r="C39" s="98" t="s">
        <v>79</v>
      </c>
      <c r="D39" s="95">
        <v>733</v>
      </c>
      <c r="E39" s="100" t="s">
        <v>83</v>
      </c>
      <c r="F39" s="100" t="s">
        <v>84</v>
      </c>
      <c r="G39" s="101">
        <v>1350120220</v>
      </c>
      <c r="H39" s="95">
        <v>244</v>
      </c>
      <c r="I39" s="238"/>
      <c r="J39" s="238"/>
      <c r="K39" s="238"/>
      <c r="L39" s="238">
        <v>44.555</v>
      </c>
      <c r="M39" s="238"/>
      <c r="N39" s="365"/>
      <c r="O39" s="374"/>
      <c r="P39" s="374"/>
    </row>
    <row r="40" spans="1:15" ht="15">
      <c r="A40" s="16"/>
      <c r="B40" s="78"/>
      <c r="C40" s="16"/>
      <c r="D40" s="16"/>
      <c r="E40" s="16"/>
      <c r="F40" s="16"/>
      <c r="G40" s="16"/>
      <c r="H40" s="16"/>
      <c r="I40" s="16"/>
      <c r="J40" s="16"/>
      <c r="K40" s="102"/>
      <c r="L40" s="102"/>
      <c r="M40" s="102"/>
      <c r="N40" s="314"/>
      <c r="O40" s="314"/>
    </row>
    <row r="41" spans="1:15" ht="15">
      <c r="A41" s="16"/>
      <c r="B41" s="78"/>
      <c r="C41" s="16"/>
      <c r="D41" s="16"/>
      <c r="E41" s="16"/>
      <c r="F41" s="16"/>
      <c r="G41" s="16"/>
      <c r="H41" s="16"/>
      <c r="I41" s="16"/>
      <c r="J41" s="16"/>
      <c r="K41" s="102"/>
      <c r="L41" s="102"/>
      <c r="M41" s="102"/>
      <c r="N41" s="314"/>
      <c r="O41" s="314"/>
    </row>
    <row r="42" spans="1:15" ht="15">
      <c r="A42" s="16"/>
      <c r="B42" s="78"/>
      <c r="C42" s="16"/>
      <c r="D42" s="16"/>
      <c r="E42" s="16"/>
      <c r="F42" s="16"/>
      <c r="G42" s="16"/>
      <c r="H42" s="16"/>
      <c r="I42" s="16"/>
      <c r="J42" s="16"/>
      <c r="K42" s="102"/>
      <c r="L42" s="102"/>
      <c r="M42" s="102"/>
      <c r="N42" s="314"/>
      <c r="O42" s="314"/>
    </row>
    <row r="43" spans="1:15" ht="15">
      <c r="A43" s="16" t="s">
        <v>5</v>
      </c>
      <c r="B43" s="78"/>
      <c r="C43" s="16"/>
      <c r="D43" s="16"/>
      <c r="E43" s="16"/>
      <c r="F43" s="16"/>
      <c r="G43" s="16"/>
      <c r="H43" s="16"/>
      <c r="I43" s="16"/>
      <c r="J43" s="16"/>
      <c r="K43" s="102"/>
      <c r="L43" s="102"/>
      <c r="M43" s="102"/>
      <c r="N43" s="314"/>
      <c r="O43" s="314"/>
    </row>
    <row r="44" spans="1:10" ht="13.5">
      <c r="A44" s="79"/>
      <c r="B44" s="109"/>
      <c r="C44" s="79"/>
      <c r="D44" s="79"/>
      <c r="E44" s="79"/>
      <c r="F44" s="79"/>
      <c r="G44" s="79"/>
      <c r="H44" s="79"/>
      <c r="I44" s="79"/>
      <c r="J44" s="79"/>
    </row>
  </sheetData>
  <sheetProtection/>
  <mergeCells count="15">
    <mergeCell ref="A1:P1"/>
    <mergeCell ref="A2:P2"/>
    <mergeCell ref="A3:P3"/>
    <mergeCell ref="A14:A20"/>
    <mergeCell ref="B14:B20"/>
    <mergeCell ref="A33:A35"/>
    <mergeCell ref="B33:B35"/>
    <mergeCell ref="L4:P4"/>
    <mergeCell ref="L5:P5"/>
    <mergeCell ref="L6:P6"/>
    <mergeCell ref="A8:P8"/>
    <mergeCell ref="D9:H9"/>
    <mergeCell ref="A11:A13"/>
    <mergeCell ref="B11:B13"/>
    <mergeCell ref="I9:P9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13.00390625" style="0" customWidth="1"/>
    <col min="4" max="4" width="15.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6" ht="15">
      <c r="A1" s="406" t="s">
        <v>620</v>
      </c>
      <c r="B1" s="406"/>
      <c r="C1" s="406"/>
      <c r="D1" s="406"/>
      <c r="E1" s="406"/>
      <c r="F1" s="406"/>
      <c r="G1" s="406"/>
      <c r="H1" s="406"/>
      <c r="I1" s="406"/>
      <c r="J1" s="406"/>
      <c r="K1" s="28"/>
      <c r="L1" s="28"/>
      <c r="M1" s="28"/>
      <c r="N1" s="28"/>
      <c r="O1" s="28"/>
      <c r="P1" s="28"/>
    </row>
    <row r="2" spans="1:16" ht="15">
      <c r="A2" s="406" t="s">
        <v>612</v>
      </c>
      <c r="B2" s="406"/>
      <c r="C2" s="406"/>
      <c r="D2" s="406"/>
      <c r="E2" s="406"/>
      <c r="F2" s="406"/>
      <c r="G2" s="406"/>
      <c r="H2" s="406"/>
      <c r="I2" s="406"/>
      <c r="J2" s="406"/>
      <c r="K2" s="28"/>
      <c r="L2" s="28"/>
      <c r="M2" s="28"/>
      <c r="N2" s="28"/>
      <c r="O2" s="28"/>
      <c r="P2" s="28"/>
    </row>
    <row r="3" spans="1:16" ht="15">
      <c r="A3" s="406" t="s">
        <v>310</v>
      </c>
      <c r="B3" s="406"/>
      <c r="C3" s="406"/>
      <c r="D3" s="406"/>
      <c r="E3" s="406"/>
      <c r="F3" s="406"/>
      <c r="G3" s="406"/>
      <c r="H3" s="406"/>
      <c r="I3" s="406"/>
      <c r="J3" s="406"/>
      <c r="K3" s="28"/>
      <c r="L3" s="28"/>
      <c r="M3" s="28"/>
      <c r="N3" s="28"/>
      <c r="O3" s="28"/>
      <c r="P3" s="28"/>
    </row>
    <row r="4" spans="1:13" ht="15" customHeight="1">
      <c r="A4" s="385" t="s">
        <v>623</v>
      </c>
      <c r="B4" s="385"/>
      <c r="C4" s="385"/>
      <c r="D4" s="385"/>
      <c r="E4" s="385"/>
      <c r="F4" s="385"/>
      <c r="G4" s="385"/>
      <c r="H4" s="385"/>
      <c r="I4" s="385"/>
      <c r="J4" s="385"/>
      <c r="K4" s="56"/>
      <c r="L4" s="56"/>
      <c r="M4" s="56"/>
    </row>
    <row r="5" spans="1:13" ht="21" customHeight="1">
      <c r="A5" s="406" t="s">
        <v>651</v>
      </c>
      <c r="B5" s="406"/>
      <c r="C5" s="406"/>
      <c r="D5" s="406"/>
      <c r="E5" s="406"/>
      <c r="F5" s="406"/>
      <c r="G5" s="406"/>
      <c r="H5" s="406"/>
      <c r="I5" s="406"/>
      <c r="J5" s="406"/>
      <c r="K5" s="63"/>
      <c r="L5" s="63"/>
      <c r="M5" s="63"/>
    </row>
    <row r="6" spans="1:13" ht="15">
      <c r="A6" s="406" t="s">
        <v>652</v>
      </c>
      <c r="B6" s="406"/>
      <c r="C6" s="406"/>
      <c r="D6" s="406"/>
      <c r="E6" s="406"/>
      <c r="F6" s="406"/>
      <c r="G6" s="406"/>
      <c r="H6" s="406"/>
      <c r="I6" s="406"/>
      <c r="J6" s="406"/>
      <c r="K6" s="28"/>
      <c r="L6" s="28"/>
      <c r="M6" s="28"/>
    </row>
    <row r="7" spans="1:13" ht="15">
      <c r="A7" s="406" t="s">
        <v>676</v>
      </c>
      <c r="B7" s="406"/>
      <c r="C7" s="406"/>
      <c r="D7" s="406"/>
      <c r="E7" s="406"/>
      <c r="F7" s="406"/>
      <c r="G7" s="406"/>
      <c r="H7" s="406"/>
      <c r="I7" s="406"/>
      <c r="J7" s="406"/>
      <c r="K7" s="28"/>
      <c r="L7" s="28"/>
      <c r="M7" s="28"/>
    </row>
    <row r="8" spans="1:13" ht="15.75" customHeight="1">
      <c r="A8" s="406" t="s">
        <v>632</v>
      </c>
      <c r="B8" s="406"/>
      <c r="C8" s="406"/>
      <c r="D8" s="406"/>
      <c r="E8" s="406"/>
      <c r="F8" s="406"/>
      <c r="G8" s="406"/>
      <c r="H8" s="406"/>
      <c r="I8" s="406"/>
      <c r="J8" s="406"/>
      <c r="K8" s="28"/>
      <c r="L8" s="28"/>
      <c r="M8" s="28"/>
    </row>
    <row r="9" spans="1:10" ht="15">
      <c r="A9" s="11"/>
      <c r="H9" s="406"/>
      <c r="I9" s="406"/>
      <c r="J9" s="406"/>
    </row>
    <row r="10" spans="1:13" ht="42" customHeight="1">
      <c r="A10" s="441" t="s">
        <v>650</v>
      </c>
      <c r="B10" s="441"/>
      <c r="C10" s="441"/>
      <c r="D10" s="441"/>
      <c r="E10" s="441"/>
      <c r="F10" s="441"/>
      <c r="G10" s="441"/>
      <c r="H10" s="441"/>
      <c r="I10" s="441"/>
      <c r="J10" s="441"/>
      <c r="K10" s="37"/>
      <c r="L10" s="37"/>
      <c r="M10" s="37"/>
    </row>
    <row r="11" ht="19.5" customHeight="1">
      <c r="A11" s="12"/>
    </row>
    <row r="12" spans="1:10" ht="28.5" customHeight="1">
      <c r="A12" s="415" t="s">
        <v>165</v>
      </c>
      <c r="B12" s="415" t="s">
        <v>200</v>
      </c>
      <c r="C12" s="415" t="s">
        <v>178</v>
      </c>
      <c r="D12" s="415" t="s">
        <v>201</v>
      </c>
      <c r="E12" s="415" t="s">
        <v>427</v>
      </c>
      <c r="F12" s="415"/>
      <c r="G12" s="415"/>
      <c r="H12" s="415" t="s">
        <v>180</v>
      </c>
      <c r="I12" s="415" t="s">
        <v>202</v>
      </c>
      <c r="J12" s="390" t="s">
        <v>193</v>
      </c>
    </row>
    <row r="13" spans="1:10" ht="27.75" customHeight="1">
      <c r="A13" s="415"/>
      <c r="B13" s="415"/>
      <c r="C13" s="415"/>
      <c r="D13" s="415"/>
      <c r="E13" s="415" t="s">
        <v>167</v>
      </c>
      <c r="F13" s="415" t="s">
        <v>183</v>
      </c>
      <c r="G13" s="415"/>
      <c r="H13" s="415"/>
      <c r="I13" s="415"/>
      <c r="J13" s="390"/>
    </row>
    <row r="14" spans="1:10" ht="59.25" customHeight="1">
      <c r="A14" s="415"/>
      <c r="B14" s="415"/>
      <c r="C14" s="415"/>
      <c r="D14" s="415"/>
      <c r="E14" s="415"/>
      <c r="F14" s="5" t="s">
        <v>184</v>
      </c>
      <c r="G14" s="5" t="s">
        <v>168</v>
      </c>
      <c r="H14" s="415"/>
      <c r="I14" s="415"/>
      <c r="J14" s="390"/>
    </row>
    <row r="15" spans="1:10" ht="19.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6">
        <v>10</v>
      </c>
    </row>
    <row r="16" spans="1:10" ht="19.5" customHeight="1">
      <c r="A16" s="25">
        <v>1</v>
      </c>
      <c r="B16" s="593" t="s">
        <v>217</v>
      </c>
      <c r="C16" s="593"/>
      <c r="D16" s="593"/>
      <c r="E16" s="593"/>
      <c r="F16" s="593"/>
      <c r="G16" s="593"/>
      <c r="H16" s="593"/>
      <c r="I16" s="593"/>
      <c r="J16" s="593"/>
    </row>
    <row r="17" spans="1:10" ht="32.25" customHeight="1">
      <c r="A17" s="454" t="s">
        <v>493</v>
      </c>
      <c r="B17" s="454"/>
      <c r="C17" s="454"/>
      <c r="D17" s="454"/>
      <c r="E17" s="454"/>
      <c r="F17" s="454"/>
      <c r="G17" s="454"/>
      <c r="H17" s="454"/>
      <c r="I17" s="454"/>
      <c r="J17" s="454"/>
    </row>
    <row r="18" spans="1:10" ht="29.25" customHeight="1">
      <c r="A18" s="454" t="s">
        <v>494</v>
      </c>
      <c r="B18" s="454"/>
      <c r="C18" s="454"/>
      <c r="D18" s="454"/>
      <c r="E18" s="454"/>
      <c r="F18" s="454"/>
      <c r="G18" s="454"/>
      <c r="H18" s="454"/>
      <c r="I18" s="454"/>
      <c r="J18" s="454"/>
    </row>
    <row r="19" spans="1:10" ht="19.5" customHeight="1">
      <c r="A19" s="435" t="s">
        <v>170</v>
      </c>
      <c r="B19" s="333" t="s">
        <v>451</v>
      </c>
      <c r="C19" s="38" t="s">
        <v>219</v>
      </c>
      <c r="D19" s="30">
        <f>G19</f>
        <v>5.99712</v>
      </c>
      <c r="E19" s="30">
        <v>0</v>
      </c>
      <c r="F19" s="30">
        <v>0</v>
      </c>
      <c r="G19" s="30">
        <v>5.99712</v>
      </c>
      <c r="H19" s="44">
        <v>0</v>
      </c>
      <c r="I19" s="333" t="s">
        <v>452</v>
      </c>
      <c r="J19" s="333" t="s">
        <v>453</v>
      </c>
    </row>
    <row r="20" spans="1:10" ht="19.5" customHeight="1">
      <c r="A20" s="436"/>
      <c r="B20" s="389"/>
      <c r="C20" s="38" t="s">
        <v>220</v>
      </c>
      <c r="D20" s="30">
        <v>0</v>
      </c>
      <c r="E20" s="30">
        <v>0</v>
      </c>
      <c r="F20" s="30">
        <v>0</v>
      </c>
      <c r="G20" s="30">
        <v>0</v>
      </c>
      <c r="H20" s="44">
        <v>0</v>
      </c>
      <c r="I20" s="389"/>
      <c r="J20" s="389"/>
    </row>
    <row r="21" spans="1:10" ht="19.5" customHeight="1">
      <c r="A21" s="436"/>
      <c r="B21" s="389"/>
      <c r="C21" s="38" t="s">
        <v>221</v>
      </c>
      <c r="D21" s="30">
        <f>G21</f>
        <v>0</v>
      </c>
      <c r="E21" s="30">
        <v>0</v>
      </c>
      <c r="F21" s="30">
        <v>0</v>
      </c>
      <c r="G21" s="30">
        <v>0</v>
      </c>
      <c r="H21" s="44">
        <v>0</v>
      </c>
      <c r="I21" s="389"/>
      <c r="J21" s="389"/>
    </row>
    <row r="22" spans="1:10" ht="19.5" customHeight="1">
      <c r="A22" s="436"/>
      <c r="B22" s="389"/>
      <c r="C22" s="38" t="s">
        <v>278</v>
      </c>
      <c r="D22" s="30">
        <f>G22</f>
        <v>5.34682</v>
      </c>
      <c r="E22" s="30">
        <v>0</v>
      </c>
      <c r="F22" s="30">
        <v>0</v>
      </c>
      <c r="G22" s="30">
        <v>5.34682</v>
      </c>
      <c r="H22" s="44">
        <v>0</v>
      </c>
      <c r="I22" s="389"/>
      <c r="J22" s="389"/>
    </row>
    <row r="23" spans="1:10" ht="19.5" customHeight="1">
      <c r="A23" s="436"/>
      <c r="B23" s="389"/>
      <c r="C23" s="38" t="s">
        <v>307</v>
      </c>
      <c r="D23" s="30">
        <v>20</v>
      </c>
      <c r="E23" s="30">
        <v>0</v>
      </c>
      <c r="F23" s="30">
        <v>0</v>
      </c>
      <c r="G23" s="30">
        <v>12.76585</v>
      </c>
      <c r="H23" s="44">
        <v>0</v>
      </c>
      <c r="I23" s="389"/>
      <c r="J23" s="389"/>
    </row>
    <row r="24" spans="1:10" ht="19.5" customHeight="1">
      <c r="A24" s="436"/>
      <c r="B24" s="389"/>
      <c r="C24" s="38" t="s">
        <v>308</v>
      </c>
      <c r="D24" s="30">
        <f>G24</f>
        <v>6.04477</v>
      </c>
      <c r="E24" s="30">
        <v>0</v>
      </c>
      <c r="F24" s="30">
        <v>0</v>
      </c>
      <c r="G24" s="30">
        <v>6.04477</v>
      </c>
      <c r="H24" s="44">
        <v>0</v>
      </c>
      <c r="I24" s="389"/>
      <c r="J24" s="389"/>
    </row>
    <row r="25" spans="1:10" ht="19.5" customHeight="1">
      <c r="A25" s="436"/>
      <c r="B25" s="389"/>
      <c r="C25" s="155" t="s">
        <v>684</v>
      </c>
      <c r="D25" s="336">
        <f>G25</f>
        <v>15</v>
      </c>
      <c r="E25" s="336">
        <v>0</v>
      </c>
      <c r="F25" s="336">
        <v>0</v>
      </c>
      <c r="G25" s="336">
        <v>15</v>
      </c>
      <c r="H25" s="157">
        <v>0</v>
      </c>
      <c r="I25" s="389"/>
      <c r="J25" s="389"/>
    </row>
    <row r="26" spans="1:10" ht="19.5" customHeight="1">
      <c r="A26" s="436"/>
      <c r="B26" s="389"/>
      <c r="C26" s="38" t="s">
        <v>687</v>
      </c>
      <c r="D26" s="30">
        <v>20</v>
      </c>
      <c r="E26" s="30">
        <v>0</v>
      </c>
      <c r="F26" s="30">
        <v>0</v>
      </c>
      <c r="G26" s="30">
        <v>20</v>
      </c>
      <c r="H26" s="44">
        <v>0</v>
      </c>
      <c r="I26" s="389"/>
      <c r="J26" s="389"/>
    </row>
    <row r="27" spans="1:10" ht="19.5" customHeight="1">
      <c r="A27" s="437"/>
      <c r="B27" s="438"/>
      <c r="C27" s="150" t="s">
        <v>637</v>
      </c>
      <c r="D27" s="30">
        <f>G27</f>
        <v>0</v>
      </c>
      <c r="E27" s="30">
        <v>0</v>
      </c>
      <c r="F27" s="30">
        <v>0</v>
      </c>
      <c r="G27" s="30">
        <v>0</v>
      </c>
      <c r="H27" s="44">
        <v>0</v>
      </c>
      <c r="I27" s="438"/>
      <c r="J27" s="438"/>
    </row>
    <row r="28" spans="1:10" ht="19.5" customHeight="1">
      <c r="A28" s="562" t="s">
        <v>173</v>
      </c>
      <c r="B28" s="333" t="s">
        <v>459</v>
      </c>
      <c r="C28" s="150" t="s">
        <v>219</v>
      </c>
      <c r="D28" s="30">
        <f aca="true" t="shared" si="0" ref="D28:D47">G28</f>
        <v>2840.72484</v>
      </c>
      <c r="E28" s="30">
        <v>0</v>
      </c>
      <c r="F28" s="30">
        <v>0</v>
      </c>
      <c r="G28" s="30">
        <v>2840.72484</v>
      </c>
      <c r="H28" s="44">
        <v>0</v>
      </c>
      <c r="I28" s="333" t="s">
        <v>174</v>
      </c>
      <c r="J28" s="333" t="s">
        <v>460</v>
      </c>
    </row>
    <row r="29" spans="1:10" ht="19.5" customHeight="1">
      <c r="A29" s="562"/>
      <c r="B29" s="389"/>
      <c r="C29" s="150" t="s">
        <v>220</v>
      </c>
      <c r="D29" s="30">
        <f t="shared" si="0"/>
        <v>2959.38196</v>
      </c>
      <c r="E29" s="30">
        <v>0</v>
      </c>
      <c r="F29" s="30">
        <v>0</v>
      </c>
      <c r="G29" s="30">
        <v>2959.38196</v>
      </c>
      <c r="H29" s="44">
        <v>0</v>
      </c>
      <c r="I29" s="389"/>
      <c r="J29" s="389"/>
    </row>
    <row r="30" spans="1:10" ht="19.5" customHeight="1">
      <c r="A30" s="562"/>
      <c r="B30" s="389"/>
      <c r="C30" s="150" t="s">
        <v>221</v>
      </c>
      <c r="D30" s="30">
        <f t="shared" si="0"/>
        <v>2827.77297</v>
      </c>
      <c r="E30" s="30">
        <v>0</v>
      </c>
      <c r="F30" s="30">
        <v>0</v>
      </c>
      <c r="G30" s="30">
        <v>2827.77297</v>
      </c>
      <c r="H30" s="44">
        <v>0</v>
      </c>
      <c r="I30" s="389"/>
      <c r="J30" s="389"/>
    </row>
    <row r="31" spans="1:10" ht="19.5" customHeight="1">
      <c r="A31" s="562"/>
      <c r="B31" s="389"/>
      <c r="C31" s="150" t="s">
        <v>278</v>
      </c>
      <c r="D31" s="30">
        <f t="shared" si="0"/>
        <v>4888.35518</v>
      </c>
      <c r="E31" s="30">
        <v>0</v>
      </c>
      <c r="F31" s="30">
        <v>0</v>
      </c>
      <c r="G31" s="30">
        <v>4888.35518</v>
      </c>
      <c r="H31" s="44">
        <v>0</v>
      </c>
      <c r="I31" s="389"/>
      <c r="J31" s="389"/>
    </row>
    <row r="32" spans="1:10" ht="19.5" customHeight="1">
      <c r="A32" s="562"/>
      <c r="B32" s="389"/>
      <c r="C32" s="150" t="s">
        <v>307</v>
      </c>
      <c r="D32" s="30">
        <f t="shared" si="0"/>
        <v>2015.46968</v>
      </c>
      <c r="E32" s="30">
        <v>0</v>
      </c>
      <c r="F32" s="30">
        <v>0</v>
      </c>
      <c r="G32" s="30">
        <f>2015.46968</f>
        <v>2015.46968</v>
      </c>
      <c r="H32" s="44">
        <v>0</v>
      </c>
      <c r="I32" s="389"/>
      <c r="J32" s="389"/>
    </row>
    <row r="33" spans="1:10" ht="19.5" customHeight="1">
      <c r="A33" s="562"/>
      <c r="B33" s="389"/>
      <c r="C33" s="150" t="s">
        <v>308</v>
      </c>
      <c r="D33" s="30">
        <f t="shared" si="0"/>
        <v>1776.89886</v>
      </c>
      <c r="E33" s="30">
        <v>0</v>
      </c>
      <c r="F33" s="30">
        <v>0</v>
      </c>
      <c r="G33" s="30">
        <v>1776.89886</v>
      </c>
      <c r="H33" s="44">
        <v>0</v>
      </c>
      <c r="I33" s="389"/>
      <c r="J33" s="389"/>
    </row>
    <row r="34" spans="1:10" ht="19.5" customHeight="1">
      <c r="A34" s="562"/>
      <c r="B34" s="389"/>
      <c r="C34" s="377" t="s">
        <v>684</v>
      </c>
      <c r="D34" s="336">
        <f t="shared" si="0"/>
        <v>0</v>
      </c>
      <c r="E34" s="336">
        <v>0</v>
      </c>
      <c r="F34" s="336">
        <v>0</v>
      </c>
      <c r="G34" s="336">
        <v>0</v>
      </c>
      <c r="H34" s="157">
        <v>0</v>
      </c>
      <c r="I34" s="389"/>
      <c r="J34" s="389"/>
    </row>
    <row r="35" spans="1:10" ht="19.5" customHeight="1">
      <c r="A35" s="562"/>
      <c r="B35" s="389"/>
      <c r="C35" s="150" t="s">
        <v>687</v>
      </c>
      <c r="D35" s="30">
        <f t="shared" si="0"/>
        <v>0</v>
      </c>
      <c r="E35" s="30">
        <v>0</v>
      </c>
      <c r="F35" s="30">
        <v>0</v>
      </c>
      <c r="G35" s="30">
        <v>0</v>
      </c>
      <c r="H35" s="44">
        <v>0</v>
      </c>
      <c r="I35" s="389"/>
      <c r="J35" s="389"/>
    </row>
    <row r="36" spans="1:10" ht="19.5" customHeight="1">
      <c r="A36" s="562"/>
      <c r="B36" s="389"/>
      <c r="C36" s="150" t="s">
        <v>637</v>
      </c>
      <c r="D36" s="30">
        <f t="shared" si="0"/>
        <v>0</v>
      </c>
      <c r="E36" s="30">
        <v>0</v>
      </c>
      <c r="F36" s="30">
        <v>0</v>
      </c>
      <c r="G36" s="30">
        <f>G35</f>
        <v>0</v>
      </c>
      <c r="H36" s="44">
        <v>0</v>
      </c>
      <c r="I36" s="438"/>
      <c r="J36" s="438"/>
    </row>
    <row r="37" spans="1:10" ht="19.5" customHeight="1">
      <c r="A37" s="580" t="s">
        <v>175</v>
      </c>
      <c r="B37" s="333" t="s">
        <v>463</v>
      </c>
      <c r="C37" s="38" t="s">
        <v>219</v>
      </c>
      <c r="D37" s="30">
        <f t="shared" si="0"/>
        <v>506.2011</v>
      </c>
      <c r="E37" s="30">
        <v>0</v>
      </c>
      <c r="F37" s="30">
        <v>0</v>
      </c>
      <c r="G37" s="30">
        <v>506.2011</v>
      </c>
      <c r="H37" s="30">
        <v>0</v>
      </c>
      <c r="I37" s="333" t="s">
        <v>174</v>
      </c>
      <c r="J37" s="410" t="s">
        <v>461</v>
      </c>
    </row>
    <row r="38" spans="1:10" ht="19.5" customHeight="1">
      <c r="A38" s="581"/>
      <c r="B38" s="389"/>
      <c r="C38" s="38" t="s">
        <v>220</v>
      </c>
      <c r="D38" s="30">
        <f t="shared" si="0"/>
        <v>457.97888</v>
      </c>
      <c r="E38" s="30">
        <v>0</v>
      </c>
      <c r="F38" s="30">
        <v>0</v>
      </c>
      <c r="G38" s="30">
        <v>457.97888</v>
      </c>
      <c r="H38" s="30">
        <v>0</v>
      </c>
      <c r="I38" s="389"/>
      <c r="J38" s="411"/>
    </row>
    <row r="39" spans="1:10" ht="19.5" customHeight="1">
      <c r="A39" s="581"/>
      <c r="B39" s="389"/>
      <c r="C39" s="38" t="s">
        <v>221</v>
      </c>
      <c r="D39" s="30">
        <f t="shared" si="0"/>
        <v>428.78789</v>
      </c>
      <c r="E39" s="30">
        <v>0</v>
      </c>
      <c r="F39" s="30">
        <v>0</v>
      </c>
      <c r="G39" s="30">
        <v>428.78789</v>
      </c>
      <c r="H39" s="30">
        <v>0</v>
      </c>
      <c r="I39" s="389"/>
      <c r="J39" s="411"/>
    </row>
    <row r="40" spans="1:10" ht="19.5" customHeight="1">
      <c r="A40" s="581"/>
      <c r="B40" s="389"/>
      <c r="C40" s="38" t="s">
        <v>278</v>
      </c>
      <c r="D40" s="30">
        <f t="shared" si="0"/>
        <v>511.46848</v>
      </c>
      <c r="E40" s="30">
        <v>0</v>
      </c>
      <c r="F40" s="30">
        <v>0</v>
      </c>
      <c r="G40" s="30">
        <v>511.46848</v>
      </c>
      <c r="H40" s="30">
        <v>0</v>
      </c>
      <c r="I40" s="389"/>
      <c r="J40" s="411"/>
    </row>
    <row r="41" spans="1:10" ht="19.5" customHeight="1">
      <c r="A41" s="581"/>
      <c r="B41" s="389"/>
      <c r="C41" s="38" t="s">
        <v>307</v>
      </c>
      <c r="D41" s="30">
        <f t="shared" si="0"/>
        <v>449.04733</v>
      </c>
      <c r="E41" s="30">
        <v>0</v>
      </c>
      <c r="F41" s="30">
        <v>0</v>
      </c>
      <c r="G41" s="30">
        <v>449.04733</v>
      </c>
      <c r="H41" s="30">
        <v>0</v>
      </c>
      <c r="I41" s="389"/>
      <c r="J41" s="411"/>
    </row>
    <row r="42" spans="1:10" ht="19.5" customHeight="1">
      <c r="A42" s="581"/>
      <c r="B42" s="389"/>
      <c r="C42" s="38" t="s">
        <v>308</v>
      </c>
      <c r="D42" s="30">
        <f t="shared" si="0"/>
        <v>534.04099</v>
      </c>
      <c r="E42" s="30">
        <v>0</v>
      </c>
      <c r="F42" s="30">
        <v>0</v>
      </c>
      <c r="G42" s="30">
        <v>534.04099</v>
      </c>
      <c r="H42" s="30">
        <v>0</v>
      </c>
      <c r="I42" s="389"/>
      <c r="J42" s="411"/>
    </row>
    <row r="43" spans="1:10" ht="19.5" customHeight="1">
      <c r="A43" s="581"/>
      <c r="B43" s="389"/>
      <c r="C43" s="155" t="s">
        <v>684</v>
      </c>
      <c r="D43" s="336">
        <f t="shared" si="0"/>
        <v>450.549</v>
      </c>
      <c r="E43" s="336">
        <v>0</v>
      </c>
      <c r="F43" s="336">
        <v>0</v>
      </c>
      <c r="G43" s="336">
        <v>450.549</v>
      </c>
      <c r="H43" s="336">
        <v>0</v>
      </c>
      <c r="I43" s="389"/>
      <c r="J43" s="411"/>
    </row>
    <row r="44" spans="1:10" ht="19.5" customHeight="1">
      <c r="A44" s="581"/>
      <c r="B44" s="389"/>
      <c r="C44" s="38" t="s">
        <v>687</v>
      </c>
      <c r="D44" s="30">
        <f t="shared" si="0"/>
        <v>0</v>
      </c>
      <c r="E44" s="30">
        <v>0</v>
      </c>
      <c r="F44" s="30">
        <v>0</v>
      </c>
      <c r="G44" s="30">
        <v>0</v>
      </c>
      <c r="H44" s="30">
        <v>0</v>
      </c>
      <c r="I44" s="389"/>
      <c r="J44" s="411"/>
    </row>
    <row r="45" spans="1:10" ht="19.5" customHeight="1">
      <c r="A45" s="582"/>
      <c r="B45" s="438"/>
      <c r="C45" s="38" t="s">
        <v>637</v>
      </c>
      <c r="D45" s="30">
        <f t="shared" si="0"/>
        <v>0</v>
      </c>
      <c r="E45" s="30">
        <v>0</v>
      </c>
      <c r="F45" s="30">
        <v>0</v>
      </c>
      <c r="G45" s="30">
        <v>0</v>
      </c>
      <c r="H45" s="30">
        <v>0</v>
      </c>
      <c r="I45" s="389"/>
      <c r="J45" s="411"/>
    </row>
    <row r="46" spans="1:10" ht="30" customHeight="1">
      <c r="A46" s="61" t="s">
        <v>176</v>
      </c>
      <c r="B46" s="36" t="s">
        <v>462</v>
      </c>
      <c r="C46" s="10" t="s">
        <v>219</v>
      </c>
      <c r="D46" s="29">
        <f t="shared" si="0"/>
        <v>31.93577</v>
      </c>
      <c r="E46" s="29">
        <v>0</v>
      </c>
      <c r="F46" s="30">
        <v>0</v>
      </c>
      <c r="G46" s="29">
        <v>31.93577</v>
      </c>
      <c r="H46" s="29">
        <v>0</v>
      </c>
      <c r="I46" s="389"/>
      <c r="J46" s="411"/>
    </row>
    <row r="47" spans="1:10" ht="69.75" customHeight="1">
      <c r="A47" s="51" t="s">
        <v>204</v>
      </c>
      <c r="B47" s="36" t="s">
        <v>495</v>
      </c>
      <c r="C47" s="10" t="s">
        <v>221</v>
      </c>
      <c r="D47" s="29">
        <f t="shared" si="0"/>
        <v>0</v>
      </c>
      <c r="E47" s="29">
        <v>0</v>
      </c>
      <c r="F47" s="30">
        <v>0</v>
      </c>
      <c r="G47" s="29">
        <v>0</v>
      </c>
      <c r="H47" s="29">
        <v>0</v>
      </c>
      <c r="I47" s="438"/>
      <c r="J47" s="401"/>
    </row>
    <row r="48" spans="1:10" ht="19.5" customHeight="1">
      <c r="A48" s="57" t="s">
        <v>223</v>
      </c>
      <c r="B48" s="584" t="s">
        <v>496</v>
      </c>
      <c r="C48" s="585"/>
      <c r="D48" s="585"/>
      <c r="E48" s="585"/>
      <c r="F48" s="585"/>
      <c r="G48" s="585"/>
      <c r="H48" s="585"/>
      <c r="I48" s="585"/>
      <c r="J48" s="586"/>
    </row>
    <row r="49" spans="1:10" ht="19.5" customHeight="1">
      <c r="A49" s="587" t="s">
        <v>497</v>
      </c>
      <c r="B49" s="588"/>
      <c r="C49" s="588"/>
      <c r="D49" s="588"/>
      <c r="E49" s="588"/>
      <c r="F49" s="588"/>
      <c r="G49" s="588"/>
      <c r="H49" s="588"/>
      <c r="I49" s="588"/>
      <c r="J49" s="589"/>
    </row>
    <row r="50" spans="1:10" ht="19.5" customHeight="1">
      <c r="A50" s="587" t="s">
        <v>498</v>
      </c>
      <c r="B50" s="588"/>
      <c r="C50" s="588"/>
      <c r="D50" s="588"/>
      <c r="E50" s="588"/>
      <c r="F50" s="588"/>
      <c r="G50" s="588"/>
      <c r="H50" s="588"/>
      <c r="I50" s="588"/>
      <c r="J50" s="589"/>
    </row>
    <row r="51" spans="1:10" ht="24.75" customHeight="1">
      <c r="A51" s="580" t="s">
        <v>224</v>
      </c>
      <c r="B51" s="400" t="s">
        <v>454</v>
      </c>
      <c r="C51" s="38" t="s">
        <v>219</v>
      </c>
      <c r="D51" s="30">
        <f aca="true" t="shared" si="1" ref="D51:D56">G51</f>
        <v>327.68481</v>
      </c>
      <c r="E51" s="30">
        <v>0</v>
      </c>
      <c r="F51" s="30">
        <v>0</v>
      </c>
      <c r="G51" s="30">
        <v>327.68481</v>
      </c>
      <c r="H51" s="44">
        <v>0</v>
      </c>
      <c r="I51" s="583"/>
      <c r="J51" s="583"/>
    </row>
    <row r="52" spans="1:10" ht="24.75" customHeight="1">
      <c r="A52" s="581"/>
      <c r="B52" s="400"/>
      <c r="C52" s="38" t="s">
        <v>220</v>
      </c>
      <c r="D52" s="30">
        <f t="shared" si="1"/>
        <v>392.20377</v>
      </c>
      <c r="E52" s="30">
        <v>0</v>
      </c>
      <c r="F52" s="30">
        <v>0</v>
      </c>
      <c r="G52" s="30">
        <v>392.20377</v>
      </c>
      <c r="H52" s="44">
        <v>0</v>
      </c>
      <c r="I52" s="583"/>
      <c r="J52" s="583"/>
    </row>
    <row r="53" spans="1:10" ht="24.75" customHeight="1">
      <c r="A53" s="581"/>
      <c r="B53" s="400"/>
      <c r="C53" s="38" t="s">
        <v>221</v>
      </c>
      <c r="D53" s="30">
        <f t="shared" si="1"/>
        <v>399.77835</v>
      </c>
      <c r="E53" s="30">
        <v>0</v>
      </c>
      <c r="F53" s="30">
        <v>0</v>
      </c>
      <c r="G53" s="30">
        <v>399.77835</v>
      </c>
      <c r="H53" s="44">
        <v>0</v>
      </c>
      <c r="I53" s="583"/>
      <c r="J53" s="583"/>
    </row>
    <row r="54" spans="1:10" ht="19.5" customHeight="1">
      <c r="A54" s="562" t="s">
        <v>224</v>
      </c>
      <c r="B54" s="400" t="s">
        <v>454</v>
      </c>
      <c r="C54" s="38" t="s">
        <v>278</v>
      </c>
      <c r="D54" s="30">
        <f t="shared" si="1"/>
        <v>252.93961</v>
      </c>
      <c r="E54" s="30">
        <v>0</v>
      </c>
      <c r="F54" s="30">
        <v>0</v>
      </c>
      <c r="G54" s="30">
        <v>252.93961</v>
      </c>
      <c r="H54" s="44">
        <v>0</v>
      </c>
      <c r="I54" s="591" t="s">
        <v>174</v>
      </c>
      <c r="J54" s="400" t="s">
        <v>458</v>
      </c>
    </row>
    <row r="55" spans="1:10" ht="19.5" customHeight="1">
      <c r="A55" s="562"/>
      <c r="B55" s="400"/>
      <c r="C55" s="38" t="s">
        <v>307</v>
      </c>
      <c r="D55" s="30">
        <f t="shared" si="1"/>
        <v>44.15607</v>
      </c>
      <c r="E55" s="30">
        <v>0</v>
      </c>
      <c r="F55" s="30">
        <v>0</v>
      </c>
      <c r="G55" s="30">
        <v>44.15607</v>
      </c>
      <c r="H55" s="44">
        <v>0</v>
      </c>
      <c r="I55" s="591"/>
      <c r="J55" s="400"/>
    </row>
    <row r="56" spans="1:10" ht="19.5" customHeight="1">
      <c r="A56" s="562"/>
      <c r="B56" s="400"/>
      <c r="C56" s="38" t="s">
        <v>308</v>
      </c>
      <c r="D56" s="30">
        <f t="shared" si="1"/>
        <v>17.8</v>
      </c>
      <c r="E56" s="30">
        <v>0</v>
      </c>
      <c r="F56" s="30">
        <v>0</v>
      </c>
      <c r="G56" s="30">
        <v>17.8</v>
      </c>
      <c r="H56" s="44">
        <v>0</v>
      </c>
      <c r="I56" s="591"/>
      <c r="J56" s="400"/>
    </row>
    <row r="57" spans="1:10" ht="19.5" customHeight="1">
      <c r="A57" s="562"/>
      <c r="B57" s="400"/>
      <c r="C57" s="155" t="s">
        <v>684</v>
      </c>
      <c r="D57" s="336">
        <f>G57</f>
        <v>217.004</v>
      </c>
      <c r="E57" s="336">
        <v>0</v>
      </c>
      <c r="F57" s="336">
        <v>0</v>
      </c>
      <c r="G57" s="336">
        <v>217.004</v>
      </c>
      <c r="H57" s="157">
        <v>0</v>
      </c>
      <c r="I57" s="591"/>
      <c r="J57" s="400"/>
    </row>
    <row r="58" spans="1:10" ht="19.5" customHeight="1">
      <c r="A58" s="562"/>
      <c r="B58" s="400"/>
      <c r="C58" s="38" t="s">
        <v>687</v>
      </c>
      <c r="D58" s="30">
        <f>G58</f>
        <v>179.039</v>
      </c>
      <c r="E58" s="30">
        <v>0</v>
      </c>
      <c r="F58" s="30">
        <v>0</v>
      </c>
      <c r="G58" s="30">
        <v>179.039</v>
      </c>
      <c r="H58" s="44">
        <v>0</v>
      </c>
      <c r="I58" s="591"/>
      <c r="J58" s="400"/>
    </row>
    <row r="59" spans="1:10" ht="19.5" customHeight="1">
      <c r="A59" s="562"/>
      <c r="B59" s="400"/>
      <c r="C59" s="38" t="s">
        <v>637</v>
      </c>
      <c r="D59" s="30">
        <f>G59</f>
        <v>179.039</v>
      </c>
      <c r="E59" s="30">
        <v>0</v>
      </c>
      <c r="F59" s="30">
        <v>0</v>
      </c>
      <c r="G59" s="30">
        <v>179.039</v>
      </c>
      <c r="H59" s="44">
        <v>0</v>
      </c>
      <c r="I59" s="591"/>
      <c r="J59" s="400"/>
    </row>
    <row r="60" spans="1:10" ht="19.5" customHeight="1">
      <c r="A60" s="562"/>
      <c r="B60" s="350" t="s">
        <v>169</v>
      </c>
      <c r="C60" s="43" t="s">
        <v>219</v>
      </c>
      <c r="D60" s="68">
        <f>D19+D28+D37+D46+D51</f>
        <v>3712.5436400000003</v>
      </c>
      <c r="E60" s="68">
        <f>E19+E28+E37+E46+E51</f>
        <v>0</v>
      </c>
      <c r="F60" s="68">
        <f>F19+F28+F37+F46+F51</f>
        <v>0</v>
      </c>
      <c r="G60" s="68">
        <f>G19+G28+G37+G46+G51</f>
        <v>3712.5436400000003</v>
      </c>
      <c r="H60" s="68">
        <v>0</v>
      </c>
      <c r="I60" s="400"/>
      <c r="J60" s="400"/>
    </row>
    <row r="61" spans="1:10" ht="19.5" customHeight="1">
      <c r="A61" s="562"/>
      <c r="B61" s="350"/>
      <c r="C61" s="43" t="s">
        <v>220</v>
      </c>
      <c r="D61" s="68">
        <f>D20+D29+D38+D52</f>
        <v>3809.5646100000004</v>
      </c>
      <c r="E61" s="68">
        <v>0</v>
      </c>
      <c r="F61" s="68">
        <v>0</v>
      </c>
      <c r="G61" s="68">
        <f>G20+G29+G38+G52</f>
        <v>3809.5646100000004</v>
      </c>
      <c r="H61" s="68">
        <v>0</v>
      </c>
      <c r="I61" s="400"/>
      <c r="J61" s="400"/>
    </row>
    <row r="62" spans="1:10" ht="19.5" customHeight="1">
      <c r="A62" s="562"/>
      <c r="B62" s="350"/>
      <c r="C62" s="43" t="s">
        <v>221</v>
      </c>
      <c r="D62" s="68">
        <f>D21+D30+D39+D53+D47</f>
        <v>3656.33921</v>
      </c>
      <c r="E62" s="68">
        <f>E21+E30+E39+E53</f>
        <v>0</v>
      </c>
      <c r="F62" s="68">
        <f>F21+F30+F39+F53</f>
        <v>0</v>
      </c>
      <c r="G62" s="68">
        <f>G21+G30+G39+G47+G53</f>
        <v>3656.33921</v>
      </c>
      <c r="H62" s="68">
        <v>0</v>
      </c>
      <c r="I62" s="400"/>
      <c r="J62" s="400"/>
    </row>
    <row r="63" spans="1:10" ht="19.5" customHeight="1">
      <c r="A63" s="562"/>
      <c r="B63" s="350"/>
      <c r="C63" s="43" t="s">
        <v>278</v>
      </c>
      <c r="D63" s="68">
        <f>G63</f>
        <v>5658.110089999999</v>
      </c>
      <c r="E63" s="68">
        <v>0</v>
      </c>
      <c r="F63" s="68">
        <v>0</v>
      </c>
      <c r="G63" s="68">
        <f aca="true" t="shared" si="2" ref="G63:G68">G22+G31+G40+G54</f>
        <v>5658.110089999999</v>
      </c>
      <c r="H63" s="68">
        <v>0</v>
      </c>
      <c r="I63" s="400"/>
      <c r="J63" s="400"/>
    </row>
    <row r="64" spans="1:10" ht="19.5" customHeight="1">
      <c r="A64" s="562"/>
      <c r="B64" s="350"/>
      <c r="C64" s="43" t="s">
        <v>307</v>
      </c>
      <c r="D64" s="68">
        <f>G64</f>
        <v>2521.43893</v>
      </c>
      <c r="E64" s="68">
        <v>0</v>
      </c>
      <c r="F64" s="68">
        <v>0</v>
      </c>
      <c r="G64" s="68">
        <f t="shared" si="2"/>
        <v>2521.43893</v>
      </c>
      <c r="H64" s="68">
        <v>0</v>
      </c>
      <c r="I64" s="400"/>
      <c r="J64" s="400"/>
    </row>
    <row r="65" spans="1:10" ht="19.5" customHeight="1">
      <c r="A65" s="562"/>
      <c r="B65" s="350"/>
      <c r="C65" s="43" t="s">
        <v>308</v>
      </c>
      <c r="D65" s="68">
        <f>G65</f>
        <v>2334.7846200000004</v>
      </c>
      <c r="E65" s="68">
        <v>0</v>
      </c>
      <c r="F65" s="68">
        <v>0</v>
      </c>
      <c r="G65" s="68">
        <f t="shared" si="2"/>
        <v>2334.7846200000004</v>
      </c>
      <c r="H65" s="68">
        <v>0</v>
      </c>
      <c r="I65" s="400"/>
      <c r="J65" s="400"/>
    </row>
    <row r="66" spans="1:10" ht="19.5" customHeight="1">
      <c r="A66" s="562"/>
      <c r="B66" s="350"/>
      <c r="C66" s="43" t="s">
        <v>684</v>
      </c>
      <c r="D66" s="68">
        <f>G66</f>
        <v>682.553</v>
      </c>
      <c r="E66" s="68">
        <v>0</v>
      </c>
      <c r="F66" s="68">
        <v>0</v>
      </c>
      <c r="G66" s="68">
        <f>G25+G34+G43+G57</f>
        <v>682.553</v>
      </c>
      <c r="H66" s="68">
        <v>0</v>
      </c>
      <c r="I66" s="400"/>
      <c r="J66" s="400"/>
    </row>
    <row r="67" spans="1:10" ht="19.5" customHeight="1">
      <c r="A67" s="562"/>
      <c r="B67" s="350"/>
      <c r="C67" s="43" t="s">
        <v>687</v>
      </c>
      <c r="D67" s="68">
        <f>D26+D35+D44+D58</f>
        <v>199.039</v>
      </c>
      <c r="E67" s="68">
        <f>E26+E35+E44+E58</f>
        <v>0</v>
      </c>
      <c r="F67" s="68">
        <f>F26+F35+F44+F58</f>
        <v>0</v>
      </c>
      <c r="G67" s="68">
        <f t="shared" si="2"/>
        <v>199.039</v>
      </c>
      <c r="H67" s="68">
        <f>H26+H35+H44+H58</f>
        <v>0</v>
      </c>
      <c r="I67" s="400"/>
      <c r="J67" s="400"/>
    </row>
    <row r="68" spans="1:10" ht="19.5" customHeight="1">
      <c r="A68" s="562"/>
      <c r="B68" s="350"/>
      <c r="C68" s="43" t="s">
        <v>637</v>
      </c>
      <c r="D68" s="68">
        <f>D27+D36+D45+D59</f>
        <v>179.039</v>
      </c>
      <c r="E68" s="68">
        <v>0</v>
      </c>
      <c r="F68" s="68">
        <v>0</v>
      </c>
      <c r="G68" s="68">
        <f t="shared" si="2"/>
        <v>179.039</v>
      </c>
      <c r="H68" s="68">
        <v>0</v>
      </c>
      <c r="I68" s="400"/>
      <c r="J68" s="400"/>
    </row>
    <row r="69" spans="1:10" ht="19.5" customHeight="1">
      <c r="A69" s="562"/>
      <c r="B69" s="350"/>
      <c r="C69" s="43" t="s">
        <v>638</v>
      </c>
      <c r="D69" s="68">
        <f>D60+D61+D62+D63+D64+D65+D66+D67+D68</f>
        <v>22753.4121</v>
      </c>
      <c r="E69" s="68">
        <f>E60+E61+E62+E63+E64+E65+E66+E67</f>
        <v>0</v>
      </c>
      <c r="F69" s="68">
        <f>F60+F61+F62+F63+F64+F65+F66+F67</f>
        <v>0</v>
      </c>
      <c r="G69" s="68">
        <f>G60+G61+G62+G63+G64+G65+G66+G67+G68</f>
        <v>22753.4121</v>
      </c>
      <c r="H69" s="68">
        <f>H60+H61+H62+H63+H64+H65+H66+H67</f>
        <v>0</v>
      </c>
      <c r="I69" s="400"/>
      <c r="J69" s="400"/>
    </row>
    <row r="70" spans="2:10" ht="15">
      <c r="B70" s="590" t="s">
        <v>158</v>
      </c>
      <c r="C70" s="590"/>
      <c r="D70" s="590"/>
      <c r="E70" s="590"/>
      <c r="F70" s="590"/>
      <c r="G70" s="590"/>
      <c r="H70" s="590"/>
      <c r="I70" s="590"/>
      <c r="J70" s="590"/>
    </row>
    <row r="71" spans="1:10" ht="19.5" customHeight="1">
      <c r="A71" s="17"/>
      <c r="B71" s="590"/>
      <c r="C71" s="590"/>
      <c r="D71" s="590"/>
      <c r="E71" s="590"/>
      <c r="F71" s="590"/>
      <c r="G71" s="590"/>
      <c r="H71" s="590"/>
      <c r="I71" s="590"/>
      <c r="J71" s="590"/>
    </row>
    <row r="72" spans="1:10" ht="15">
      <c r="A72" s="17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21.75" customHeight="1">
      <c r="A73" s="17"/>
      <c r="B73" s="590"/>
      <c r="C73" s="590"/>
      <c r="D73" s="590"/>
      <c r="E73" s="590"/>
      <c r="F73" s="590"/>
      <c r="G73" s="590"/>
      <c r="H73" s="590"/>
      <c r="I73" s="590"/>
      <c r="J73" s="590"/>
    </row>
    <row r="74" spans="1:10" ht="15">
      <c r="A74" s="17"/>
      <c r="B74" s="590"/>
      <c r="C74" s="590"/>
      <c r="D74" s="590"/>
      <c r="E74" s="590"/>
      <c r="F74" s="590"/>
      <c r="G74" s="590"/>
      <c r="H74" s="590"/>
      <c r="I74" s="590"/>
      <c r="J74" s="590"/>
    </row>
    <row r="75" ht="15">
      <c r="A75" s="17"/>
    </row>
    <row r="76" spans="1:10" ht="15">
      <c r="A76" s="17"/>
      <c r="B76" s="14"/>
      <c r="C76" s="14"/>
      <c r="D76" s="15"/>
      <c r="E76" s="15"/>
      <c r="F76" s="15"/>
      <c r="G76" s="15"/>
      <c r="H76" s="15"/>
      <c r="I76" s="14"/>
      <c r="J76" s="14"/>
    </row>
    <row r="77" spans="1:10" ht="15">
      <c r="A77" s="17"/>
      <c r="B77" s="592"/>
      <c r="C77" s="592"/>
      <c r="D77" s="592"/>
      <c r="E77" s="592"/>
      <c r="F77" s="592"/>
      <c r="G77" s="592"/>
      <c r="H77" s="592"/>
      <c r="I77" s="592"/>
      <c r="J77" s="592"/>
    </row>
    <row r="78" spans="1:10" ht="15">
      <c r="A78" s="17"/>
      <c r="B78" s="16"/>
      <c r="C78" s="16"/>
      <c r="D78" s="16"/>
      <c r="E78" s="16"/>
      <c r="F78" s="16"/>
      <c r="G78" s="16"/>
      <c r="H78" s="16"/>
      <c r="I78" s="16"/>
      <c r="J78" s="16"/>
    </row>
    <row r="79" spans="1:10" ht="15">
      <c r="A79" s="17"/>
      <c r="B79" s="590"/>
      <c r="C79" s="590"/>
      <c r="D79" s="590"/>
      <c r="E79" s="590"/>
      <c r="F79" s="590"/>
      <c r="G79" s="590"/>
      <c r="H79" s="590"/>
      <c r="I79" s="590"/>
      <c r="J79" s="590"/>
    </row>
  </sheetData>
  <sheetProtection/>
  <mergeCells count="56">
    <mergeCell ref="A1:J1"/>
    <mergeCell ref="A2:J2"/>
    <mergeCell ref="A3:J3"/>
    <mergeCell ref="B77:J77"/>
    <mergeCell ref="A50:J50"/>
    <mergeCell ref="B54:B59"/>
    <mergeCell ref="A54:A59"/>
    <mergeCell ref="B16:J16"/>
    <mergeCell ref="A17:J17"/>
    <mergeCell ref="A18:J18"/>
    <mergeCell ref="B79:J79"/>
    <mergeCell ref="A60:A69"/>
    <mergeCell ref="B60:B69"/>
    <mergeCell ref="I60:I69"/>
    <mergeCell ref="J60:J69"/>
    <mergeCell ref="B74:J74"/>
    <mergeCell ref="B73:J73"/>
    <mergeCell ref="A19:A27"/>
    <mergeCell ref="B19:B27"/>
    <mergeCell ref="I19:I27"/>
    <mergeCell ref="J19:J27"/>
    <mergeCell ref="H12:H14"/>
    <mergeCell ref="I12:I14"/>
    <mergeCell ref="J12:J14"/>
    <mergeCell ref="E13:E14"/>
    <mergeCell ref="F13:G13"/>
    <mergeCell ref="A4:J4"/>
    <mergeCell ref="A6:J6"/>
    <mergeCell ref="A8:J8"/>
    <mergeCell ref="H9:J9"/>
    <mergeCell ref="A5:J5"/>
    <mergeCell ref="A7:J7"/>
    <mergeCell ref="A10:J10"/>
    <mergeCell ref="A12:A14"/>
    <mergeCell ref="B12:B14"/>
    <mergeCell ref="B71:J71"/>
    <mergeCell ref="B70:J70"/>
    <mergeCell ref="C12:C14"/>
    <mergeCell ref="D12:D14"/>
    <mergeCell ref="E12:G12"/>
    <mergeCell ref="I54:I59"/>
    <mergeCell ref="J54:J59"/>
    <mergeCell ref="A37:A45"/>
    <mergeCell ref="B37:B45"/>
    <mergeCell ref="J51:J53"/>
    <mergeCell ref="I51:I53"/>
    <mergeCell ref="B51:B53"/>
    <mergeCell ref="A51:A53"/>
    <mergeCell ref="I37:I47"/>
    <mergeCell ref="J37:J47"/>
    <mergeCell ref="B48:J48"/>
    <mergeCell ref="A49:J49"/>
    <mergeCell ref="A28:A36"/>
    <mergeCell ref="B28:B36"/>
    <mergeCell ref="I28:I36"/>
    <mergeCell ref="J28:J36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89" r:id="rId1"/>
  <rowBreaks count="2" manualBreakCount="2">
    <brk id="27" max="9" man="1"/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2023-03-06T11:06:51Z</cp:lastPrinted>
  <dcterms:created xsi:type="dcterms:W3CDTF">1996-10-08T23:32:33Z</dcterms:created>
  <dcterms:modified xsi:type="dcterms:W3CDTF">2023-03-21T06:10:50Z</dcterms:modified>
  <cp:category/>
  <cp:version/>
  <cp:contentType/>
  <cp:contentStatus/>
</cp:coreProperties>
</file>