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 activeTab="4"/>
  </bookViews>
  <sheets>
    <sheet name="3" sheetId="3" r:id="rId1"/>
    <sheet name="5" sheetId="9" r:id="rId2"/>
    <sheet name="7" sheetId="5" r:id="rId3"/>
    <sheet name="9" sheetId="6" r:id="rId4"/>
    <sheet name="1" sheetId="10" r:id="rId5"/>
  </sheets>
  <calcPr calcId="152511"/>
</workbook>
</file>

<file path=xl/calcChain.xml><?xml version="1.0" encoding="utf-8"?>
<calcChain xmlns="http://schemas.openxmlformats.org/spreadsheetml/2006/main">
  <c r="D70" i="10" l="1"/>
  <c r="D80" i="10" l="1"/>
  <c r="G45" i="3" l="1"/>
  <c r="E42" i="9" l="1"/>
  <c r="F42" i="9"/>
  <c r="G42" i="9"/>
  <c r="H84" i="10" l="1"/>
  <c r="G84" i="10"/>
  <c r="F84" i="10"/>
  <c r="E84" i="10"/>
  <c r="H72" i="10"/>
  <c r="G72" i="10"/>
  <c r="F72" i="10"/>
  <c r="E72" i="10"/>
  <c r="D71" i="10"/>
  <c r="D69" i="10"/>
  <c r="D68" i="10"/>
  <c r="D67" i="10"/>
  <c r="D66" i="10"/>
  <c r="D65" i="10"/>
  <c r="D64" i="10"/>
  <c r="D63" i="10"/>
  <c r="D62" i="10"/>
  <c r="D61" i="10"/>
  <c r="C59" i="10"/>
  <c r="C58" i="10"/>
  <c r="C57" i="10"/>
  <c r="G56" i="10"/>
  <c r="C56" i="10"/>
  <c r="C55" i="10"/>
  <c r="D54" i="10"/>
  <c r="C54" i="10"/>
  <c r="C53" i="10"/>
  <c r="C52" i="10"/>
  <c r="C51" i="10"/>
  <c r="C50" i="10"/>
  <c r="C49" i="10"/>
  <c r="D72" i="10" l="1"/>
  <c r="D84" i="10"/>
  <c r="F45" i="3" l="1"/>
  <c r="F56" i="10" s="1"/>
  <c r="H45" i="3"/>
  <c r="H56" i="10" s="1"/>
  <c r="E48" i="3"/>
  <c r="E59" i="10" s="1"/>
  <c r="E47" i="3"/>
  <c r="E58" i="10" s="1"/>
  <c r="E46" i="3"/>
  <c r="E57" i="10" s="1"/>
  <c r="E45" i="3"/>
  <c r="E56" i="10" s="1"/>
  <c r="E44" i="3"/>
  <c r="E55" i="10" s="1"/>
  <c r="E43" i="3"/>
  <c r="E54" i="10" s="1"/>
  <c r="E42" i="3"/>
  <c r="E53" i="10" s="1"/>
  <c r="E41" i="3"/>
  <c r="E52" i="10" s="1"/>
  <c r="E40" i="3"/>
  <c r="E51" i="10" s="1"/>
  <c r="E39" i="3"/>
  <c r="E50" i="10" s="1"/>
  <c r="E38" i="3"/>
  <c r="E49" i="10" s="1"/>
  <c r="E60" i="10" s="1"/>
  <c r="F48" i="3"/>
  <c r="F59" i="10" s="1"/>
  <c r="F47" i="3"/>
  <c r="F58" i="10" s="1"/>
  <c r="F46" i="3"/>
  <c r="F57" i="10" s="1"/>
  <c r="F44" i="3"/>
  <c r="F55" i="10" s="1"/>
  <c r="F43" i="3"/>
  <c r="F54" i="10" s="1"/>
  <c r="F42" i="3"/>
  <c r="F53" i="10" s="1"/>
  <c r="F41" i="3"/>
  <c r="F52" i="10" s="1"/>
  <c r="F40" i="3"/>
  <c r="F51" i="10" s="1"/>
  <c r="F39" i="3"/>
  <c r="F50" i="10" s="1"/>
  <c r="F38" i="3"/>
  <c r="F49" i="10" s="1"/>
  <c r="G48" i="3"/>
  <c r="G59" i="10" s="1"/>
  <c r="G47" i="3"/>
  <c r="G58" i="10" s="1"/>
  <c r="G46" i="3"/>
  <c r="G57" i="10" s="1"/>
  <c r="G44" i="3"/>
  <c r="G55" i="10" s="1"/>
  <c r="G43" i="3"/>
  <c r="G54" i="10" s="1"/>
  <c r="G42" i="3"/>
  <c r="G53" i="10" s="1"/>
  <c r="G41" i="3"/>
  <c r="G52" i="10" s="1"/>
  <c r="G40" i="3"/>
  <c r="G51" i="10" s="1"/>
  <c r="G39" i="3"/>
  <c r="G50" i="10" s="1"/>
  <c r="G38" i="3"/>
  <c r="G49" i="10" s="1"/>
  <c r="H48" i="3"/>
  <c r="H59" i="10" s="1"/>
  <c r="H46" i="3"/>
  <c r="H57" i="10" s="1"/>
  <c r="H44" i="3"/>
  <c r="H55" i="10" s="1"/>
  <c r="H43" i="3"/>
  <c r="H54" i="10" s="1"/>
  <c r="H42" i="3"/>
  <c r="H53" i="10" s="1"/>
  <c r="H41" i="3"/>
  <c r="H52" i="10" s="1"/>
  <c r="H40" i="3"/>
  <c r="H51" i="10" s="1"/>
  <c r="H39" i="3"/>
  <c r="H50" i="10" s="1"/>
  <c r="H38" i="3"/>
  <c r="H49" i="10" s="1"/>
  <c r="D30" i="3"/>
  <c r="D29" i="3"/>
  <c r="D28" i="3"/>
  <c r="D27" i="3"/>
  <c r="D26" i="3"/>
  <c r="D25" i="3"/>
  <c r="D24" i="3"/>
  <c r="D23" i="3"/>
  <c r="D22" i="3"/>
  <c r="D21" i="3"/>
  <c r="E32" i="3"/>
  <c r="H32" i="3"/>
  <c r="G32" i="3"/>
  <c r="F32" i="3"/>
  <c r="D31" i="3"/>
  <c r="D42" i="9"/>
  <c r="E44" i="9"/>
  <c r="F44" i="9"/>
  <c r="G44" i="9"/>
  <c r="H44" i="9"/>
  <c r="D28" i="9"/>
  <c r="E46" i="6"/>
  <c r="E95" i="10" s="1"/>
  <c r="E45" i="6"/>
  <c r="E94" i="10" s="1"/>
  <c r="E44" i="6"/>
  <c r="E93" i="10" s="1"/>
  <c r="E43" i="6"/>
  <c r="E92" i="10" s="1"/>
  <c r="E42" i="6"/>
  <c r="E91" i="10" s="1"/>
  <c r="E41" i="6"/>
  <c r="E90" i="10" s="1"/>
  <c r="E40" i="6"/>
  <c r="E89" i="10" s="1"/>
  <c r="E39" i="6"/>
  <c r="E88" i="10" s="1"/>
  <c r="E38" i="6"/>
  <c r="E87" i="10" s="1"/>
  <c r="E37" i="6"/>
  <c r="E86" i="10" s="1"/>
  <c r="E36" i="6"/>
  <c r="E85" i="10" s="1"/>
  <c r="F46" i="6"/>
  <c r="F45" i="6"/>
  <c r="F94" i="10" s="1"/>
  <c r="F44" i="6"/>
  <c r="F43" i="6"/>
  <c r="F42" i="6"/>
  <c r="F91" i="10" s="1"/>
  <c r="F18" i="10" s="1"/>
  <c r="F41" i="6"/>
  <c r="F90" i="10" s="1"/>
  <c r="F17" i="10" s="1"/>
  <c r="F40" i="6"/>
  <c r="F89" i="10" s="1"/>
  <c r="F16" i="10" s="1"/>
  <c r="F39" i="6"/>
  <c r="F88" i="10" s="1"/>
  <c r="F15" i="10" s="1"/>
  <c r="F38" i="6"/>
  <c r="F87" i="10" s="1"/>
  <c r="F37" i="6"/>
  <c r="F86" i="10" s="1"/>
  <c r="F36" i="6"/>
  <c r="F85" i="10" s="1"/>
  <c r="F12" i="10" s="1"/>
  <c r="G46" i="6"/>
  <c r="G95" i="10" s="1"/>
  <c r="G22" i="10" s="1"/>
  <c r="G45" i="6"/>
  <c r="G94" i="10" s="1"/>
  <c r="G44" i="6"/>
  <c r="G93" i="10" s="1"/>
  <c r="G43" i="6"/>
  <c r="G42" i="6"/>
  <c r="G91" i="10" s="1"/>
  <c r="G18" i="10" s="1"/>
  <c r="G41" i="6"/>
  <c r="G90" i="10" s="1"/>
  <c r="G40" i="6"/>
  <c r="G89" i="10" s="1"/>
  <c r="G16" i="10" s="1"/>
  <c r="G39" i="6"/>
  <c r="G88" i="10" s="1"/>
  <c r="G15" i="10" s="1"/>
  <c r="G38" i="6"/>
  <c r="G87" i="10" s="1"/>
  <c r="G14" i="10" s="1"/>
  <c r="G37" i="6"/>
  <c r="G86" i="10" s="1"/>
  <c r="G36" i="6"/>
  <c r="G85" i="10" s="1"/>
  <c r="H46" i="6"/>
  <c r="H95" i="10" s="1"/>
  <c r="H45" i="6"/>
  <c r="H94" i="10" s="1"/>
  <c r="H44" i="6"/>
  <c r="H93" i="10" s="1"/>
  <c r="H39" i="6"/>
  <c r="H88" i="10" s="1"/>
  <c r="H38" i="6"/>
  <c r="H87" i="10" s="1"/>
  <c r="H37" i="6"/>
  <c r="H86" i="10" s="1"/>
  <c r="H36" i="6"/>
  <c r="H85" i="10" s="1"/>
  <c r="D32" i="6"/>
  <c r="F19" i="10"/>
  <c r="F14" i="10"/>
  <c r="F13" i="10"/>
  <c r="G19" i="10"/>
  <c r="G36" i="10"/>
  <c r="F36" i="10"/>
  <c r="G48" i="10"/>
  <c r="F48" i="10"/>
  <c r="E48" i="10"/>
  <c r="H48" i="10"/>
  <c r="G12" i="10"/>
  <c r="G17" i="10"/>
  <c r="G13" i="10"/>
  <c r="G36" i="5"/>
  <c r="D21" i="5"/>
  <c r="D44" i="9" l="1"/>
  <c r="F35" i="6"/>
  <c r="G35" i="6"/>
  <c r="D48" i="10"/>
  <c r="F21" i="10"/>
  <c r="F60" i="10"/>
  <c r="D48" i="3"/>
  <c r="D59" i="10" s="1"/>
  <c r="G21" i="10"/>
  <c r="E96" i="10"/>
  <c r="G20" i="10"/>
  <c r="G60" i="10"/>
  <c r="D32" i="3"/>
  <c r="D87" i="10"/>
  <c r="D46" i="6"/>
  <c r="F95" i="10"/>
  <c r="D45" i="6"/>
  <c r="D88" i="10"/>
  <c r="D85" i="10"/>
  <c r="D44" i="6"/>
  <c r="F93" i="10"/>
  <c r="G96" i="10"/>
  <c r="D86" i="10"/>
  <c r="D94" i="10"/>
  <c r="G64" i="5"/>
  <c r="E22" i="10"/>
  <c r="D47" i="10"/>
  <c r="D35" i="10"/>
  <c r="E74" i="5"/>
  <c r="F74" i="5"/>
  <c r="G74" i="5"/>
  <c r="H74" i="5"/>
  <c r="H86" i="5" s="1"/>
  <c r="D62" i="5"/>
  <c r="D50" i="5"/>
  <c r="H39" i="5"/>
  <c r="E39" i="5"/>
  <c r="F39" i="5"/>
  <c r="G39" i="5"/>
  <c r="G38" i="5"/>
  <c r="D27" i="5"/>
  <c r="D39" i="5" l="1"/>
  <c r="E86" i="5"/>
  <c r="F96" i="10"/>
  <c r="G23" i="10"/>
  <c r="G86" i="5"/>
  <c r="F86" i="5"/>
  <c r="D86" i="5" s="1"/>
  <c r="D93" i="10"/>
  <c r="F20" i="10"/>
  <c r="D95" i="10"/>
  <c r="F22" i="10"/>
  <c r="D22" i="10" s="1"/>
  <c r="D74" i="5"/>
  <c r="F23" i="10" l="1"/>
  <c r="E21" i="10"/>
  <c r="D21" i="10" s="1"/>
  <c r="D46" i="10" l="1"/>
  <c r="D45" i="10"/>
  <c r="D44" i="10"/>
  <c r="D43" i="10"/>
  <c r="D42" i="10"/>
  <c r="D41" i="10"/>
  <c r="D40" i="10"/>
  <c r="D39" i="10"/>
  <c r="D38" i="10"/>
  <c r="D37" i="10"/>
  <c r="D34" i="10"/>
  <c r="H84" i="5"/>
  <c r="H43" i="6" l="1"/>
  <c r="D31" i="6"/>
  <c r="D30" i="6"/>
  <c r="D43" i="6" l="1"/>
  <c r="H92" i="10"/>
  <c r="D92" i="10" s="1"/>
  <c r="E73" i="5" l="1"/>
  <c r="F73" i="5"/>
  <c r="G73" i="5"/>
  <c r="H73" i="5"/>
  <c r="D61" i="5"/>
  <c r="D49" i="5"/>
  <c r="G37" i="5"/>
  <c r="G84" i="5" s="1"/>
  <c r="E38" i="5"/>
  <c r="F38" i="5"/>
  <c r="H38" i="5"/>
  <c r="D26" i="5"/>
  <c r="D25" i="5"/>
  <c r="E43" i="9"/>
  <c r="F43" i="9"/>
  <c r="G43" i="9"/>
  <c r="H43" i="9"/>
  <c r="D38" i="9"/>
  <c r="E41" i="9"/>
  <c r="F41" i="9"/>
  <c r="G41" i="9"/>
  <c r="H41" i="9"/>
  <c r="D27" i="9"/>
  <c r="F37" i="3"/>
  <c r="G37" i="3"/>
  <c r="H47" i="3"/>
  <c r="H37" i="3" s="1"/>
  <c r="G33" i="9" l="1"/>
  <c r="F33" i="9"/>
  <c r="D47" i="3"/>
  <c r="D58" i="10" s="1"/>
  <c r="H58" i="10"/>
  <c r="H60" i="10" s="1"/>
  <c r="D60" i="10" s="1"/>
  <c r="D43" i="9"/>
  <c r="D41" i="9"/>
  <c r="D38" i="5"/>
  <c r="F85" i="5"/>
  <c r="H85" i="5"/>
  <c r="G85" i="5"/>
  <c r="D73" i="5"/>
  <c r="E85" i="5"/>
  <c r="D37" i="3"/>
  <c r="D85" i="5" l="1"/>
  <c r="D26" i="6"/>
  <c r="D48" i="5" l="1"/>
  <c r="F37" i="5"/>
  <c r="D60" i="5"/>
  <c r="D37" i="5" l="1"/>
  <c r="F84" i="5"/>
  <c r="H42" i="6"/>
  <c r="H91" i="10" s="1"/>
  <c r="D91" i="10" s="1"/>
  <c r="H41" i="6"/>
  <c r="H90" i="10" s="1"/>
  <c r="D90" i="10" s="1"/>
  <c r="H40" i="6"/>
  <c r="H89" i="10" s="1"/>
  <c r="D38" i="6"/>
  <c r="H96" i="10" l="1"/>
  <c r="D96" i="10" s="1"/>
  <c r="D89" i="10"/>
  <c r="D42" i="6"/>
  <c r="H35" i="6"/>
  <c r="D35" i="6" s="1"/>
  <c r="D36" i="6"/>
  <c r="D40" i="6"/>
  <c r="D37" i="6"/>
  <c r="D39" i="6"/>
  <c r="D41" i="6"/>
  <c r="H36" i="10" l="1"/>
  <c r="D25" i="10"/>
  <c r="D27" i="10"/>
  <c r="D28" i="10"/>
  <c r="D29" i="10"/>
  <c r="D30" i="10"/>
  <c r="D31" i="10"/>
  <c r="D32" i="10"/>
  <c r="D33" i="10"/>
  <c r="E20" i="10"/>
  <c r="E36" i="10"/>
  <c r="D36" i="10" s="1"/>
  <c r="H19" i="10"/>
  <c r="D19" i="10" s="1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E23" i="10" l="1"/>
  <c r="H23" i="10"/>
  <c r="D14" i="10"/>
  <c r="D13" i="10"/>
  <c r="D16" i="10"/>
  <c r="D18" i="10"/>
  <c r="D15" i="10"/>
  <c r="D12" i="10"/>
  <c r="D17" i="10"/>
  <c r="D23" i="10" l="1"/>
  <c r="D20" i="10"/>
  <c r="D26" i="9"/>
  <c r="D25" i="9"/>
  <c r="D18" i="9"/>
  <c r="D19" i="9"/>
  <c r="D20" i="9"/>
  <c r="D21" i="9"/>
  <c r="D22" i="9"/>
  <c r="D23" i="9"/>
  <c r="H40" i="9"/>
  <c r="E40" i="9"/>
  <c r="D39" i="9"/>
  <c r="H37" i="9"/>
  <c r="E37" i="9"/>
  <c r="H36" i="9"/>
  <c r="E36" i="9"/>
  <c r="H35" i="9"/>
  <c r="E35" i="9"/>
  <c r="H34" i="9"/>
  <c r="H33" i="9" s="1"/>
  <c r="E34" i="9"/>
  <c r="E33" i="9" l="1"/>
  <c r="D34" i="9"/>
  <c r="D40" i="9"/>
  <c r="D36" i="9"/>
  <c r="D35" i="9"/>
  <c r="D37" i="9"/>
  <c r="D46" i="3"/>
  <c r="D57" i="10" s="1"/>
  <c r="D33" i="9" l="1"/>
  <c r="D29" i="6"/>
  <c r="D28" i="6"/>
  <c r="D27" i="6"/>
  <c r="D25" i="6"/>
  <c r="D24" i="6"/>
  <c r="D23" i="6"/>
  <c r="D22" i="6"/>
  <c r="G71" i="5"/>
  <c r="F71" i="5"/>
  <c r="E71" i="5"/>
  <c r="G70" i="5"/>
  <c r="F70" i="5"/>
  <c r="E70" i="5"/>
  <c r="G69" i="5"/>
  <c r="F69" i="5"/>
  <c r="E69" i="5"/>
  <c r="G68" i="5"/>
  <c r="F68" i="5"/>
  <c r="E68" i="5"/>
  <c r="D67" i="5"/>
  <c r="G66" i="5"/>
  <c r="F66" i="5"/>
  <c r="E66" i="5"/>
  <c r="D65" i="5"/>
  <c r="F64" i="5"/>
  <c r="E64" i="5"/>
  <c r="D59" i="5"/>
  <c r="D58" i="5"/>
  <c r="D57" i="5"/>
  <c r="D56" i="5"/>
  <c r="D55" i="5"/>
  <c r="D54" i="5"/>
  <c r="D53" i="5"/>
  <c r="D47" i="5"/>
  <c r="D46" i="5"/>
  <c r="D45" i="5"/>
  <c r="D44" i="5"/>
  <c r="D43" i="5"/>
  <c r="F36" i="5"/>
  <c r="E36" i="5"/>
  <c r="E83" i="5" s="1"/>
  <c r="H35" i="5"/>
  <c r="G35" i="5"/>
  <c r="G82" i="5" s="1"/>
  <c r="F35" i="5"/>
  <c r="F82" i="5" s="1"/>
  <c r="E35" i="5"/>
  <c r="E82" i="5" s="1"/>
  <c r="H34" i="5"/>
  <c r="G34" i="5"/>
  <c r="F34" i="5"/>
  <c r="E34" i="5"/>
  <c r="H33" i="5"/>
  <c r="G33" i="5"/>
  <c r="F33" i="5"/>
  <c r="E33" i="5"/>
  <c r="H32" i="5"/>
  <c r="G32" i="5"/>
  <c r="G79" i="5" s="1"/>
  <c r="F32" i="5"/>
  <c r="F79" i="5" s="1"/>
  <c r="E32" i="5"/>
  <c r="E79" i="5" s="1"/>
  <c r="H31" i="5"/>
  <c r="G31" i="5"/>
  <c r="F31" i="5"/>
  <c r="E31" i="5"/>
  <c r="H30" i="5"/>
  <c r="G30" i="5"/>
  <c r="G77" i="5" s="1"/>
  <c r="F30" i="5"/>
  <c r="F77" i="5" s="1"/>
  <c r="E30" i="5"/>
  <c r="E77" i="5" s="1"/>
  <c r="H29" i="5"/>
  <c r="G29" i="5"/>
  <c r="G28" i="5" s="1"/>
  <c r="F29" i="5"/>
  <c r="F28" i="5" s="1"/>
  <c r="E29" i="5"/>
  <c r="E28" i="5" s="1"/>
  <c r="D24" i="5"/>
  <c r="D23" i="5"/>
  <c r="D22" i="5"/>
  <c r="D20" i="5"/>
  <c r="D19" i="5"/>
  <c r="D18" i="5"/>
  <c r="D17" i="5"/>
  <c r="D77" i="5" s="1"/>
  <c r="D16" i="5"/>
  <c r="D40" i="3"/>
  <c r="D51" i="10" s="1"/>
  <c r="D28" i="5" l="1"/>
  <c r="D45" i="3"/>
  <c r="D56" i="10" s="1"/>
  <c r="E37" i="3"/>
  <c r="G76" i="5"/>
  <c r="G83" i="5"/>
  <c r="F76" i="5"/>
  <c r="F78" i="5"/>
  <c r="F80" i="5"/>
  <c r="G81" i="5"/>
  <c r="G63" i="5"/>
  <c r="G78" i="5"/>
  <c r="E81" i="5"/>
  <c r="G80" i="5"/>
  <c r="D69" i="5"/>
  <c r="F83" i="5"/>
  <c r="D71" i="5"/>
  <c r="D70" i="5"/>
  <c r="D68" i="5"/>
  <c r="D44" i="3"/>
  <c r="D55" i="10" s="1"/>
  <c r="F81" i="5"/>
  <c r="F63" i="5"/>
  <c r="D66" i="5"/>
  <c r="D64" i="5"/>
  <c r="D29" i="5"/>
  <c r="D30" i="5"/>
  <c r="H28" i="5"/>
  <c r="E78" i="5"/>
  <c r="D33" i="5"/>
  <c r="D34" i="5"/>
  <c r="D39" i="3"/>
  <c r="D50" i="10" s="1"/>
  <c r="D41" i="3"/>
  <c r="D52" i="10" s="1"/>
  <c r="D38" i="3"/>
  <c r="D49" i="10" s="1"/>
  <c r="D42" i="3"/>
  <c r="D53" i="10" s="1"/>
  <c r="D79" i="5"/>
  <c r="D82" i="5"/>
  <c r="D31" i="5"/>
  <c r="D35" i="5"/>
  <c r="E76" i="5"/>
  <c r="E80" i="5"/>
  <c r="D32" i="5"/>
  <c r="D36" i="5"/>
  <c r="E63" i="5"/>
  <c r="E72" i="5" s="1"/>
  <c r="E84" i="5" s="1"/>
  <c r="D83" i="5" l="1"/>
  <c r="E75" i="5"/>
  <c r="F75" i="5"/>
  <c r="G75" i="5"/>
  <c r="D78" i="5"/>
  <c r="D80" i="5"/>
  <c r="D81" i="5"/>
  <c r="D63" i="5"/>
  <c r="D76" i="5"/>
  <c r="D75" i="5" l="1"/>
  <c r="D84" i="5"/>
</calcChain>
</file>

<file path=xl/sharedStrings.xml><?xml version="1.0" encoding="utf-8"?>
<sst xmlns="http://schemas.openxmlformats.org/spreadsheetml/2006/main" count="447" uniqueCount="161">
  <si>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</si>
  <si>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</si>
  <si>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</si>
  <si>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</si>
  <si>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</si>
  <si>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</si>
  <si>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Объем финансирования (тыс. руб.)</t>
  </si>
  <si>
    <t>в том числе по годам:</t>
  </si>
  <si>
    <t>Итого по подпрограмме</t>
  </si>
  <si>
    <t>Ожидаемые показатели оценки эффективности (количественные и качественные)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</si>
  <si>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</si>
  <si>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</si>
  <si>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</si>
  <si>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</si>
  <si>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</si>
  <si>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</si>
  <si>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</si>
  <si>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Приложение</t>
  </si>
  <si>
    <t xml:space="preserve">Приложение </t>
  </si>
  <si>
    <t>Наименование мероприятия</t>
  </si>
  <si>
    <t>Срок исполнения</t>
  </si>
  <si>
    <t>2015 год</t>
  </si>
  <si>
    <t>МКУ "ГКМХ"</t>
  </si>
  <si>
    <t xml:space="preserve">2016 год </t>
  </si>
  <si>
    <t xml:space="preserve">2017 год </t>
  </si>
  <si>
    <t xml:space="preserve">2019 год </t>
  </si>
  <si>
    <t xml:space="preserve">2020 год </t>
  </si>
  <si>
    <t xml:space="preserve">2018 год </t>
  </si>
  <si>
    <t>№п/п</t>
  </si>
  <si>
    <t>Объем финансирования (тыс.руб.)</t>
  </si>
  <si>
    <t>Исполнители, соисполнители, ответственные за реализацию мероприятий</t>
  </si>
  <si>
    <t>Субсидии, иные межбюджетные трансферты</t>
  </si>
  <si>
    <t>Предоставление многодетным семьям социальных выплат на приобретение жилья</t>
  </si>
  <si>
    <t>Формирование заявок на выделение из областного бюджета средств на софинансирование предоставления социальных выплат</t>
  </si>
  <si>
    <t>Формирование базы многодетных семей участников Подпрограммы</t>
  </si>
  <si>
    <t>Осуществление расчета размера социальной выплаты на дату выдачи свидетельства</t>
  </si>
  <si>
    <t>Оформление и выдача свидетельств многодетным семьям</t>
  </si>
  <si>
    <t xml:space="preserve">Предоставление многодетным семьям социальных выплат на строительство индивидуального жилого дома </t>
  </si>
  <si>
    <t>ИТОГО по п.5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</si>
  <si>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</si>
  <si>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>Информационное сопровождение хода реализации Подпрограммы</t>
  </si>
  <si>
    <t>Администрация ЗАТО г. Радужный</t>
  </si>
  <si>
    <t xml:space="preserve"> в том числе по годам</t>
  </si>
  <si>
    <t xml:space="preserve">1. Строительство жилья </t>
  </si>
  <si>
    <t>1.1</t>
  </si>
  <si>
    <t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Строительство многоквартирного жилого дома в 3 квартале  (выполнение сезонных работ по благоустройству территории )</t>
  </si>
  <si>
    <t xml:space="preserve">2015 год </t>
  </si>
  <si>
    <t>1.2.</t>
  </si>
  <si>
    <t xml:space="preserve"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анализ схем топливо- и теплоиспользования вновь строящегося газопотребляющего объекта: "Многоквартирный  жилой дом в 7/3 квартале"; Исследование почвы для строительства многоквартирного жилого дома в  7/3 квартале; экспертиза проекта </t>
  </si>
  <si>
    <t>1.3.</t>
  </si>
  <si>
    <t>Проектно-изыскательские работы на строительство здания среднеэтажного  многоквартирного  жилого дома № 2 в 7/3 квартале г. Радужного Владимирской област ; и на   на строительство  многоквартирного  жилого дома 9 квартала</t>
  </si>
  <si>
    <t>1.4.</t>
  </si>
  <si>
    <t xml:space="preserve">Проектно-изыскательские  работы (ПИР) на строительство  многоквартирного дома </t>
  </si>
  <si>
    <t>1.5.</t>
  </si>
  <si>
    <t>Строительство многоквартирного дома</t>
  </si>
  <si>
    <t>1.6.</t>
  </si>
  <si>
    <t xml:space="preserve">2021 год </t>
  </si>
  <si>
    <t>Итого  по п. 1</t>
  </si>
  <si>
    <t>2.1.</t>
  </si>
  <si>
    <t>Приобретение благоустроенных жилых помещений (квартир) во вновь построенных домах  для обеспечения жильем  граждан, признанных в установленном порядке нуждающимися в жилых помещениях на территории ЗАТО г. Радужный Владимирской области (мероприятие, предусматривает выделение  средств местного бюджета на софинансирование мероприятий подпрограммы  "Социальное жилье государственной  программы Владимирской области «Обеспечение доступным и комфортным жильем населения  Владимирской области»)</t>
  </si>
  <si>
    <t>КУМИ,                  МКУ "ГКМХ"</t>
  </si>
  <si>
    <t>Обеспечение жильем 19 семей, признанных в установленном порядке  нуждающимися в  жилых помещениях по договорам социального найма</t>
  </si>
  <si>
    <t>2.2.</t>
  </si>
  <si>
    <t>Приобретение жилья на вторичном рынке для улучшения жилищных условий семьям, признанным в установленном порядке нуждающимися в улучшении жилищных условий, в том числе:</t>
  </si>
  <si>
    <t>2.2.1.</t>
  </si>
  <si>
    <t>Мероприятие, предусматривающее реализацию использования преимущественного права покупки администрацией ЗАТО г. Радужный  в порядке, предусмотренном статьей 250 Гражданского кодекса Российской Федерации и п.6 статьи 42 Жилищного кодекса, в том числе:</t>
  </si>
  <si>
    <t>комнаты площадью 16,3 кв. м в квартире по адресу: 3 квартал, дом 3, квартира  3 (определение Собинского городского суда Владимирской области от 24.03.2015 № Р_2-87/2015)</t>
  </si>
  <si>
    <t xml:space="preserve">Администрация ЗАТО г. Радужный </t>
  </si>
  <si>
    <t xml:space="preserve">комнаты площадью 17,1 кв. в коммунальной квартире, расположенной по адресу:  1 квартал, дом 36, квартира  № 49 </t>
  </si>
  <si>
    <t>комната № 802"Б" в жилом помещении № 802, расположенном по адресу 9 квартал, дом № 8, г. Радужный, Владимирской области</t>
  </si>
  <si>
    <t>2.2.2.</t>
  </si>
  <si>
    <t>Жилье на вторичном рынке для улучшения жилищных условий семьям, признанным в установленном порядке нуждающимися в улучшении жилищных условий</t>
  </si>
  <si>
    <t>Администрация ЗАТО г. Радужный                 МКУ "ГКМХ"</t>
  </si>
  <si>
    <t xml:space="preserve">Итого  по п.2 </t>
  </si>
  <si>
    <t xml:space="preserve">Приложение  </t>
  </si>
  <si>
    <t>Предоставление молодым семьям социальных выплат на приобретение жилья</t>
  </si>
  <si>
    <t>Формирование заявок на софинансирование предоставления социальных выплат</t>
  </si>
  <si>
    <t>Формирование базы молодых семей участников Подпрограммы</t>
  </si>
  <si>
    <t>Оформление и выдача свидетельств молодым семьям</t>
  </si>
  <si>
    <t>Определение норматива стоимости 1 кв.м. Общей площади жилья по муниципальному образованию для расчета размера социальной выплаты</t>
  </si>
  <si>
    <t>№
п/п</t>
  </si>
  <si>
    <t>О. И. Мазурова, 3-40-97</t>
  </si>
  <si>
    <t>О. И. Мазурова, 3 40 97</t>
  </si>
  <si>
    <t>2023 год</t>
  </si>
  <si>
    <t xml:space="preserve">2023 год </t>
  </si>
  <si>
    <t>обеспечение  жильем 7 многодетных семей, нуждающихся в жилых помещениях</t>
  </si>
  <si>
    <t>Предоставление единовременных денежных выплат и субсидий</t>
  </si>
  <si>
    <t>Формирование списков граждан, состоящих на учете нуждающихся в улучшении жилищных условий, изъявивших желание субсидию, социальную выплату</t>
  </si>
  <si>
    <t xml:space="preserve">Определение норматива стоимости 1 кв. м общей площади жилья по муниципальному образованию для 
расчета размера социальных выплат 
</t>
  </si>
  <si>
    <t xml:space="preserve">Осуществление расчета размера, субсидии, социальной выплаты </t>
  </si>
  <si>
    <t>Перечисление гражданам социальной выплаты</t>
  </si>
  <si>
    <t xml:space="preserve">Предоставление отчетов департаменту строительства и архитектуры администрации Владимирской области </t>
  </si>
  <si>
    <t xml:space="preserve">Администрация ЗАТО г. Радужный, 
</t>
  </si>
  <si>
    <t>Обеспечение жильем 90 семей, признанных в установленном порядке  нуждающимися в  жилых помещениях по договорам социального найма, и договорам найма специализированного жилищного фонда.</t>
  </si>
  <si>
    <t>3. Ресурсное обеспечение программы</t>
  </si>
  <si>
    <t>Наименование программы, подпрограмм</t>
  </si>
  <si>
    <t xml:space="preserve">Срок исполнения, год </t>
  </si>
  <si>
    <t>Исполнители</t>
  </si>
  <si>
    <t>Собственные доходы:</t>
  </si>
  <si>
    <t>1.</t>
  </si>
  <si>
    <t>Муниципальная программа "Обеспечение доступным и комфортным жильем населения ЗАТО г.Радужный Владимирской области"</t>
  </si>
  <si>
    <t>Администрация ЗАТО г.Радужный   МКУ «ГКМХ»    КУМИ</t>
  </si>
  <si>
    <t>Итого по программе</t>
  </si>
  <si>
    <t>1.1.</t>
  </si>
  <si>
    <t>Подпрограмма 1 "Обеспечение территории ЗАТО г. Радужный Владимирской области документацией для осуществления градостроительной деятельности"</t>
  </si>
  <si>
    <t>Подпрограмма 2  "Стимулирование развития жилищного строительства ЗАТО  г. Радужный "</t>
  </si>
  <si>
    <t xml:space="preserve">Администрация ЗАТО г.Радужный   МКУ «ГКМХ»   </t>
  </si>
  <si>
    <t>Подпрограмма  4 "Создание условий для обеспечения доступным и комфортным жильем отдельных категорий граждан ЗАТО г.Радужный, установленных законодательством".</t>
  </si>
  <si>
    <t>Администрация ЗАТО г.Радужный         МКУ «ГКМХ»</t>
  </si>
  <si>
    <t>Подпрограмма 5 "Социальное жилье ЗАТО г.Радужный".</t>
  </si>
  <si>
    <t>Подпрограмма 6 "Обеспечение жильем молодых семей ЗАТО г.Радужный"</t>
  </si>
  <si>
    <t>Администрация ЗАТО г.Радужный         КУМИ
МКУ «ГКМХ»</t>
  </si>
  <si>
    <t>Исп.: О. И. Мазурова 3-40-97</t>
  </si>
  <si>
    <t>2.Приобретение жилья</t>
  </si>
  <si>
    <t>2024 год</t>
  </si>
  <si>
    <t>в том числе по годам</t>
  </si>
  <si>
    <t xml:space="preserve">Администрация ЗАТО г.Радужный  </t>
  </si>
  <si>
    <t>к подпрограмме 3 "Обеспечение жильем многодетных семей  на территории ЗАТО г. Радужный Владимирской области"</t>
  </si>
  <si>
    <t>Перечень мероприятий подпрограммы 3 
"Обеспечение жильем многодетных семей на территории  ЗАТО г. Радужный Владимирской области"</t>
  </si>
  <si>
    <r>
      <rPr>
        <b/>
        <sz val="12"/>
        <rFont val="Times New Roman"/>
        <family val="1"/>
        <charset val="204"/>
      </rPr>
      <t xml:space="preserve">Перечень мероприятий подпрограммы 4 </t>
    </r>
    <r>
      <rPr>
        <sz val="12"/>
        <rFont val="Times New Roman"/>
        <family val="1"/>
        <charset val="204"/>
      </rPr>
      <t xml:space="preserve">
«Создание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законодательством»</t>
    </r>
  </si>
  <si>
    <t>к подпрограмме 5 "Социальное жилье на территории ЗАТО г.Радужный Владимирской области"</t>
  </si>
  <si>
    <t>Перечень мероприятий подпрограммы 5
"Социальное жилье на территории ЗАТО г.Радужный Владимирской области"</t>
  </si>
  <si>
    <t>к подпрограмме 6 "Обеспечение жильем молодых семей на территории  ЗАТО г.Радужный Владимирской области"</t>
  </si>
  <si>
    <t>Перечень мероприятий подпрограммы 6 
"Обеспечение жильем молодых семей на территории ЗАТО г.Радужный Владимирской области"</t>
  </si>
  <si>
    <t>2025 год</t>
  </si>
  <si>
    <t>2015-2025 г.</t>
  </si>
  <si>
    <t xml:space="preserve">2025 год </t>
  </si>
  <si>
    <t xml:space="preserve">2015-2025 годы </t>
  </si>
  <si>
    <t>2015-2025 годы</t>
  </si>
  <si>
    <t>2015-2025годы</t>
  </si>
  <si>
    <t>2015-2025
годы</t>
  </si>
  <si>
    <t xml:space="preserve">Предоставление единовременных денежных выплат  за счет средств федерального бюджета не менее 4 гражданам </t>
  </si>
  <si>
    <t xml:space="preserve">Улучшение  жилищных условий 2 семьям,
признанным в установленном порядке  нуждающимися и состоящими  на учете на улучшение  жилищных условий </t>
  </si>
  <si>
    <r>
      <rPr>
        <b/>
        <sz val="10.5"/>
        <rFont val="Times New Roman"/>
        <family val="1"/>
        <charset val="204"/>
      </rPr>
      <t>Цель:</t>
    </r>
    <r>
      <rPr>
        <sz val="10.5"/>
        <rFont val="Times New Roman"/>
        <family val="1"/>
        <charset val="204"/>
      </rPr>
      <t xml:space="preserve"> Оказание многодетным семьям ЗАТО г. Радужный - участникам Подпрограммы государственной поддержки в улучшении жилищных условий</t>
    </r>
  </si>
  <si>
    <r>
      <rPr>
        <b/>
        <sz val="10.5"/>
        <rFont val="Times New Roman"/>
        <family val="1"/>
        <charset val="204"/>
      </rPr>
      <t>Задача</t>
    </r>
    <r>
      <rPr>
        <sz val="10.5"/>
        <rFont val="Times New Roman"/>
        <family val="1"/>
        <charset val="204"/>
      </rPr>
      <t>: разработка и внедрение правовых, финансовых и организационных механизмов оказания государственной поддержки многодетным семьям по строительству индивидуальных жилых домов</t>
    </r>
  </si>
  <si>
    <r>
      <rPr>
        <b/>
        <sz val="10.5"/>
        <rFont val="Times New Roman"/>
        <family val="1"/>
        <charset val="204"/>
      </rPr>
      <t xml:space="preserve">Цель: </t>
    </r>
    <r>
      <rPr>
        <sz val="10.5"/>
        <rFont val="Times New Roman"/>
        <family val="1"/>
        <charset val="204"/>
      </rPr>
      <t>Создание условий для обеспечения доступным и комфортным жильем экономического класса отдельных категорий граждан ЗАТО г. Радужный, состоящих на учете нуждающихся в улучшении жилищных условий, перед которыми государство имеет обязательство по обеспечению жилыми помещениями в соответствии с законодательством Российской Федерации и законодательством Владимирской области</t>
    </r>
  </si>
  <si>
    <r>
      <rPr>
        <b/>
        <sz val="10.5"/>
        <rFont val="Times New Roman"/>
        <family val="1"/>
        <charset val="204"/>
      </rPr>
      <t>Задача:</t>
    </r>
    <r>
      <rPr>
        <sz val="10.5"/>
        <rFont val="Times New Roman"/>
        <family val="1"/>
        <charset val="204"/>
      </rPr>
      <t xml:space="preserve"> разработка и внедрение правовых, финансовых, организационных механизмов оказания поддержки категориям граждан, перед которыми государство имеет обязательства  по  обеспечению жилыми помещениями в соответствии с законодательством,  по приобретению (строительству) жилья либо улучшению жилищных условий</t>
    </r>
  </si>
  <si>
    <r>
      <rPr>
        <b/>
        <sz val="10.5"/>
        <rFont val="Times New Roman"/>
        <family val="1"/>
        <charset val="204"/>
      </rPr>
      <t>Цель:</t>
    </r>
    <r>
      <rPr>
        <sz val="10.5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</si>
  <si>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0.5"/>
        <rFont val="Times New Roman"/>
        <family val="1"/>
        <charset val="204"/>
      </rPr>
      <t xml:space="preserve">Задача: </t>
    </r>
    <r>
      <rPr>
        <sz val="10.5"/>
        <rFont val="Times New Roman"/>
        <family val="1"/>
        <charset val="204"/>
      </rPr>
      <t>Увеличение объемов ввода жилья,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</si>
  <si>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r>
      <rPr>
        <b/>
        <sz val="10.5"/>
        <rFont val="Times New Roman"/>
        <family val="1"/>
        <charset val="204"/>
      </rPr>
      <t>Задача:</t>
    </r>
    <r>
      <rPr>
        <sz val="10.5"/>
        <rFont val="Times New Roman"/>
        <family val="1"/>
        <charset val="204"/>
      </rPr>
      <t xml:space="preserve">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</si>
  <si>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r>
      <rPr>
        <b/>
        <sz val="10.5"/>
        <rFont val="Times New Roman"/>
        <family val="1"/>
        <charset val="204"/>
      </rPr>
      <t xml:space="preserve">Цель: </t>
    </r>
    <r>
      <rPr>
        <sz val="10.5"/>
        <rFont val="Times New Roman"/>
        <family val="1"/>
        <charset val="204"/>
      </rPr>
      <t xml:space="preserve"> Оказание молодым семьям ЗАТО г. Радужный - участникам Подпрограммы государственной поддержки в улучшении жилищных условий</t>
    </r>
  </si>
  <si>
    <r>
      <rPr>
        <b/>
        <sz val="10.5"/>
        <rFont val="Times New Roman"/>
        <family val="1"/>
        <charset val="204"/>
      </rPr>
      <t xml:space="preserve">Задача: </t>
    </r>
    <r>
      <rPr>
        <sz val="10.5"/>
        <rFont val="Times New Roman"/>
        <family val="1"/>
        <charset val="204"/>
      </rPr>
      <t xml:space="preserve"> привлечение финансовых и инвестиционных ресурсов для обеспечения молодых семей благоустроенным жильем</t>
    </r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</si>
  <si>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</si>
  <si>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</si>
  <si>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</si>
  <si>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</si>
  <si>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</si>
  <si>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</si>
  <si>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r>
      <t xml:space="preserve">Подпрограмма 3 </t>
    </r>
    <r>
      <rPr>
        <b/>
        <sz val="10.5"/>
        <rFont val="Times New Roman"/>
        <family val="1"/>
        <charset val="204"/>
      </rPr>
      <t>"</t>
    </r>
    <r>
      <rPr>
        <sz val="10.5"/>
        <rFont val="Times New Roman"/>
        <family val="1"/>
        <charset val="204"/>
      </rPr>
      <t>Обеспечение жильем многодетных семей ЗАТО  г. Радужный"</t>
    </r>
  </si>
  <si>
    <t>обеспечение  жильем 19  молодых семей, нуждающихся в жилых помещениях</t>
  </si>
  <si>
    <t>к постановлению администрации ЗАТО г. Радужный</t>
  </si>
  <si>
    <t>Владимирской области</t>
  </si>
  <si>
    <t>Приложение  № 1</t>
  </si>
  <si>
    <t>О. И. Мазурова</t>
  </si>
  <si>
    <t>3 40 97</t>
  </si>
  <si>
    <t>Приложение  № 5</t>
  </si>
  <si>
    <t>Приложение  № 9</t>
  </si>
  <si>
    <t>Приложение  № 7</t>
  </si>
  <si>
    <t>Приложение  №3</t>
  </si>
  <si>
    <t xml:space="preserve"> от 29.12.2022г. №1726</t>
  </si>
  <si>
    <t xml:space="preserve">  от 29.12.2022г. №1726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</si>
</sst>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"/>
    <numFmt numFmtId="166" formatCode="#,##0.00000"/>
    <numFmt numFmtId="167" formatCode="#,##0.00\ &quot;р.&quot;"/>
    <numFmt numFmtId="168" formatCode="#,##0.00000\ _р_."/>
    <numFmt numFmtId="169" formatCode="0.0000"/>
    <numFmt numFmtId="170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.5"/>
      <color theme="1"/>
      <name val="Calibri"/>
      <family val="2"/>
      <scheme val="minor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b/>
      <sz val="11.5"/>
      <color indexed="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color rgb="FF000000"/>
      <name val="Arial Cy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3" fillId="3" borderId="15">
      <alignment horizontal="right" vertical="top" shrinkToFit="1"/>
    </xf>
  </cellStyleXfs>
  <cellXfs count="32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0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4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0" fillId="0" borderId="0" xfId="0" applyNumberFormat="1"/>
    <xf numFmtId="0" fontId="7" fillId="0" borderId="2" xfId="0" applyFont="1" applyBorder="1" applyAlignment="1">
      <alignment horizontal="center"/>
    </xf>
    <xf numFmtId="0" fontId="3" fillId="0" borderId="0" xfId="0" applyFont="1"/>
    <xf numFmtId="0" fontId="13" fillId="0" borderId="5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/>
    </xf>
    <xf numFmtId="169" fontId="0" fillId="0" borderId="0" xfId="0" applyNumberFormat="1"/>
    <xf numFmtId="169" fontId="14" fillId="0" borderId="1" xfId="0" applyNumberFormat="1" applyFont="1" applyFill="1" applyBorder="1" applyAlignment="1">
      <alignment horizontal="center" vertical="top" wrapText="1"/>
    </xf>
    <xf numFmtId="169" fontId="14" fillId="0" borderId="1" xfId="0" applyNumberFormat="1" applyFont="1" applyFill="1" applyBorder="1" applyAlignment="1">
      <alignment horizontal="center" vertical="top"/>
    </xf>
    <xf numFmtId="169" fontId="13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10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166" fontId="0" fillId="0" borderId="0" xfId="0" applyNumberFormat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0" fillId="0" borderId="0" xfId="0" applyNumberFormat="1" applyFont="1"/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166" fontId="14" fillId="0" borderId="1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9" fontId="11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/>
    </xf>
    <xf numFmtId="165" fontId="13" fillId="0" borderId="5" xfId="0" applyNumberFormat="1" applyFont="1" applyBorder="1" applyAlignment="1"/>
    <xf numFmtId="165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65" fontId="13" fillId="0" borderId="13" xfId="0" applyNumberFormat="1" applyFont="1" applyBorder="1" applyAlignment="1">
      <alignment horizontal="center"/>
    </xf>
    <xf numFmtId="165" fontId="13" fillId="0" borderId="5" xfId="0" applyNumberFormat="1" applyFont="1" applyBorder="1"/>
    <xf numFmtId="0" fontId="18" fillId="0" borderId="1" xfId="0" applyFont="1" applyFill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5" xfId="0" applyFont="1" applyBorder="1"/>
    <xf numFmtId="166" fontId="13" fillId="0" borderId="5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169" fontId="13" fillId="0" borderId="1" xfId="0" applyNumberFormat="1" applyFont="1" applyBorder="1" applyAlignment="1">
      <alignment horizontal="center" vertical="top"/>
    </xf>
    <xf numFmtId="16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169" fontId="13" fillId="0" borderId="1" xfId="0" applyNumberFormat="1" applyFont="1" applyFill="1" applyBorder="1" applyAlignment="1">
      <alignment horizontal="center"/>
    </xf>
    <xf numFmtId="169" fontId="13" fillId="0" borderId="1" xfId="0" applyNumberFormat="1" applyFont="1" applyBorder="1" applyAlignment="1">
      <alignment horizontal="center" vertical="center" wrapText="1"/>
    </xf>
    <xf numFmtId="169" fontId="13" fillId="0" borderId="4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169" fontId="13" fillId="0" borderId="1" xfId="0" applyNumberFormat="1" applyFont="1" applyBorder="1" applyAlignment="1">
      <alignment horizontal="center" vertical="top" wrapText="1"/>
    </xf>
    <xf numFmtId="169" fontId="13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170" fontId="14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top" wrapText="1"/>
    </xf>
    <xf numFmtId="170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170" fontId="1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69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top"/>
    </xf>
    <xf numFmtId="165" fontId="13" fillId="0" borderId="1" xfId="0" applyNumberFormat="1" applyFont="1" applyFill="1" applyBorder="1" applyAlignment="1">
      <alignment horizontal="center" vertical="top" wrapText="1"/>
    </xf>
    <xf numFmtId="169" fontId="13" fillId="0" borderId="4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/>
    </xf>
    <xf numFmtId="16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168" fontId="13" fillId="0" borderId="1" xfId="0" applyNumberFormat="1" applyFont="1" applyBorder="1" applyAlignment="1"/>
    <xf numFmtId="168" fontId="13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/>
    <xf numFmtId="168" fontId="13" fillId="2" borderId="1" xfId="0" applyNumberFormat="1" applyFont="1" applyFill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168" fontId="13" fillId="0" borderId="4" xfId="0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168" fontId="13" fillId="0" borderId="2" xfId="0" applyNumberFormat="1" applyFont="1" applyFill="1" applyBorder="1" applyAlignment="1">
      <alignment horizontal="center"/>
    </xf>
    <xf numFmtId="168" fontId="13" fillId="2" borderId="2" xfId="0" applyNumberFormat="1" applyFont="1" applyFill="1" applyBorder="1" applyAlignment="1">
      <alignment horizontal="center"/>
    </xf>
    <xf numFmtId="167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center"/>
    </xf>
    <xf numFmtId="168" fontId="13" fillId="0" borderId="2" xfId="0" applyNumberFormat="1" applyFont="1" applyBorder="1" applyAlignment="1">
      <alignment vertical="center"/>
    </xf>
    <xf numFmtId="168" fontId="13" fillId="2" borderId="2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8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168" fontId="1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6" fontId="13" fillId="0" borderId="9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166" fontId="1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8" fillId="0" borderId="15" xfId="1" applyNumberFormat="1" applyFont="1" applyFill="1" applyProtection="1">
      <alignment horizontal="right" vertical="top" shrinkToFit="1"/>
    </xf>
    <xf numFmtId="4" fontId="4" fillId="0" borderId="15" xfId="1" applyNumberFormat="1" applyFont="1" applyFill="1" applyProtection="1">
      <alignment horizontal="right" vertical="top" shrinkToFit="1"/>
    </xf>
    <xf numFmtId="4" fontId="3" fillId="0" borderId="1" xfId="0" applyNumberFormat="1" applyFont="1" applyBorder="1"/>
    <xf numFmtId="4" fontId="6" fillId="0" borderId="15" xfId="1" applyNumberFormat="1" applyFont="1" applyFill="1" applyAlignment="1" applyProtection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169" fontId="13" fillId="0" borderId="1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2" fillId="0" borderId="0" xfId="0" applyFont="1" applyBorder="1"/>
    <xf numFmtId="169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left" vertical="top" wrapText="1"/>
    </xf>
    <xf numFmtId="14" fontId="13" fillId="0" borderId="4" xfId="0" applyNumberFormat="1" applyFont="1" applyBorder="1" applyAlignment="1">
      <alignment horizontal="left" vertical="top" wrapText="1"/>
    </xf>
    <xf numFmtId="14" fontId="13" fillId="0" borderId="3" xfId="0" applyNumberFormat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6" fontId="13" fillId="0" borderId="2" xfId="0" applyNumberFormat="1" applyFont="1" applyFill="1" applyBorder="1" applyAlignment="1">
      <alignment horizontal="center" vertical="top" wrapText="1"/>
    </xf>
    <xf numFmtId="166" fontId="13" fillId="0" borderId="4" xfId="0" applyNumberFormat="1" applyFont="1" applyFill="1" applyBorder="1" applyAlignment="1">
      <alignment horizontal="center" vertical="top" wrapText="1"/>
    </xf>
    <xf numFmtId="166" fontId="13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7" fontId="13" fillId="0" borderId="2" xfId="0" applyNumberFormat="1" applyFont="1" applyBorder="1" applyAlignment="1">
      <alignment horizontal="center" vertical="center" wrapText="1"/>
    </xf>
    <xf numFmtId="167" fontId="13" fillId="0" borderId="4" xfId="0" applyNumberFormat="1" applyFont="1" applyBorder="1" applyAlignment="1">
      <alignment horizontal="center" vertical="center" wrapText="1"/>
    </xf>
    <xf numFmtId="167" fontId="13" fillId="0" borderId="3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13" fillId="0" borderId="3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</cellXfs>
  <cellStyles count="2">
    <cellStyle name="xl3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H4" sqref="H4:J4"/>
    </sheetView>
  </sheetViews>
  <sheetFormatPr defaultRowHeight="15" x14ac:dyDescent="0.25"/>
  <cols>
    <col min="1" max="1" width="4.85546875" customWidth="1"/>
    <col min="2" max="2" width="32.28515625" customWidth="1"/>
    <col min="3" max="4" width="18.42578125" customWidth="1"/>
    <col min="5" max="5" width="10.5703125" customWidth="1"/>
    <col min="6" max="6" width="13.7109375" customWidth="1"/>
    <col min="7" max="8" width="12.42578125" customWidth="1"/>
    <col min="9" max="9" width="14.42578125" customWidth="1"/>
    <col min="10" max="10" width="39.7109375" customWidth="1"/>
  </cols>
  <sheetData>
    <row r="1" spans="1:10" x14ac:dyDescent="0.25">
      <c r="H1" s="183" t="s">
        <v>158</v>
      </c>
      <c r="I1" s="183"/>
      <c r="J1" s="183"/>
    </row>
    <row r="2" spans="1:10" x14ac:dyDescent="0.25">
      <c r="H2" s="184" t="s">
        <v>150</v>
      </c>
      <c r="I2" s="184"/>
      <c r="J2" s="184"/>
    </row>
    <row r="3" spans="1:10" x14ac:dyDescent="0.25">
      <c r="H3" s="183" t="s">
        <v>151</v>
      </c>
      <c r="I3" s="183"/>
      <c r="J3" s="183"/>
    </row>
    <row r="4" spans="1:10" x14ac:dyDescent="0.25">
      <c r="H4" s="185" t="s">
        <v>160</v>
      </c>
      <c r="I4" s="185"/>
      <c r="J4" s="185"/>
    </row>
    <row r="5" spans="1:10" x14ac:dyDescent="0.25">
      <c r="A5" s="1"/>
      <c r="B5" s="1"/>
      <c r="C5" s="1"/>
      <c r="D5" s="1"/>
      <c r="E5" s="1"/>
      <c r="F5" s="1"/>
      <c r="G5" s="19"/>
      <c r="H5" s="20"/>
      <c r="I5" s="20"/>
      <c r="J5" s="20"/>
    </row>
    <row r="6" spans="1:10" x14ac:dyDescent="0.25">
      <c r="A6" s="2"/>
      <c r="B6" s="2"/>
      <c r="C6" s="2"/>
      <c r="D6" s="2"/>
      <c r="E6" s="2"/>
      <c r="F6" s="2"/>
      <c r="G6" s="183" t="s">
        <v>17</v>
      </c>
      <c r="H6" s="183"/>
      <c r="I6" s="183"/>
      <c r="J6" s="183"/>
    </row>
    <row r="7" spans="1:10" ht="33.75" customHeight="1" x14ac:dyDescent="0.25">
      <c r="A7" s="2"/>
      <c r="B7" s="2"/>
      <c r="C7" s="2"/>
      <c r="D7" s="2"/>
      <c r="E7" s="2"/>
      <c r="F7" s="2"/>
      <c r="G7" s="184" t="s">
        <v>117</v>
      </c>
      <c r="H7" s="184"/>
      <c r="I7" s="184"/>
      <c r="J7" s="184"/>
    </row>
    <row r="8" spans="1:10" ht="18.75" customHeight="1" x14ac:dyDescent="0.25">
      <c r="A8" s="2"/>
      <c r="B8" s="2"/>
      <c r="C8" s="2"/>
      <c r="D8" s="2"/>
      <c r="E8" s="2"/>
      <c r="F8" s="2"/>
      <c r="G8" s="216"/>
      <c r="H8" s="216"/>
      <c r="I8" s="216"/>
      <c r="J8" s="216"/>
    </row>
    <row r="9" spans="1:10" ht="38.25" customHeight="1" x14ac:dyDescent="0.25">
      <c r="A9" s="219" t="s">
        <v>118</v>
      </c>
      <c r="B9" s="220"/>
      <c r="C9" s="220"/>
      <c r="D9" s="220"/>
      <c r="E9" s="220"/>
      <c r="F9" s="220"/>
      <c r="G9" s="220"/>
      <c r="H9" s="220"/>
      <c r="I9" s="220"/>
      <c r="J9" s="220"/>
    </row>
    <row r="10" spans="1:10" x14ac:dyDescent="0.25">
      <c r="A10" s="217" t="s">
        <v>28</v>
      </c>
      <c r="B10" s="218" t="s">
        <v>19</v>
      </c>
      <c r="C10" s="218" t="s">
        <v>20</v>
      </c>
      <c r="D10" s="218" t="s">
        <v>29</v>
      </c>
      <c r="E10" s="218" t="s">
        <v>1</v>
      </c>
      <c r="F10" s="218"/>
      <c r="G10" s="218"/>
      <c r="H10" s="218"/>
      <c r="I10" s="218" t="s">
        <v>30</v>
      </c>
      <c r="J10" s="218" t="s">
        <v>9</v>
      </c>
    </row>
    <row r="11" spans="1:10" x14ac:dyDescent="0.25">
      <c r="A11" s="217"/>
      <c r="B11" s="218"/>
      <c r="C11" s="218"/>
      <c r="D11" s="218"/>
      <c r="E11" s="5" t="s">
        <v>3</v>
      </c>
      <c r="F11" s="218" t="s">
        <v>4</v>
      </c>
      <c r="G11" s="218"/>
      <c r="H11" s="218" t="s">
        <v>2</v>
      </c>
      <c r="I11" s="218"/>
      <c r="J11" s="218"/>
    </row>
    <row r="12" spans="1:10" ht="51" x14ac:dyDescent="0.25">
      <c r="A12" s="217"/>
      <c r="B12" s="218"/>
      <c r="C12" s="218"/>
      <c r="D12" s="218"/>
      <c r="E12" s="5"/>
      <c r="F12" s="5" t="s">
        <v>31</v>
      </c>
      <c r="G12" s="5" t="s">
        <v>5</v>
      </c>
      <c r="H12" s="218"/>
      <c r="I12" s="218"/>
      <c r="J12" s="218"/>
    </row>
    <row r="13" spans="1:10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</row>
    <row r="14" spans="1:10" x14ac:dyDescent="0.25">
      <c r="A14" s="221" t="s">
        <v>32</v>
      </c>
      <c r="B14" s="222"/>
      <c r="C14" s="222"/>
      <c r="D14" s="222"/>
      <c r="E14" s="222"/>
      <c r="F14" s="222"/>
      <c r="G14" s="222"/>
      <c r="H14" s="222"/>
      <c r="I14" s="222"/>
      <c r="J14" s="223"/>
    </row>
    <row r="15" spans="1:10" x14ac:dyDescent="0.25">
      <c r="A15" s="224" t="s">
        <v>133</v>
      </c>
      <c r="B15" s="225"/>
      <c r="C15" s="225"/>
      <c r="D15" s="225"/>
      <c r="E15" s="225"/>
      <c r="F15" s="225"/>
      <c r="G15" s="225"/>
      <c r="H15" s="225"/>
      <c r="I15" s="225"/>
      <c r="J15" s="226"/>
    </row>
    <row r="16" spans="1:10" ht="21" customHeight="1" x14ac:dyDescent="0.25">
      <c r="A16" s="227" t="s">
        <v>134</v>
      </c>
      <c r="B16" s="228"/>
      <c r="C16" s="228"/>
      <c r="D16" s="228"/>
      <c r="E16" s="228"/>
      <c r="F16" s="228"/>
      <c r="G16" s="228"/>
      <c r="H16" s="228"/>
      <c r="I16" s="228"/>
      <c r="J16" s="229"/>
    </row>
    <row r="17" spans="1:12" ht="57.75" customHeight="1" x14ac:dyDescent="0.25">
      <c r="A17" s="57">
        <v>1</v>
      </c>
      <c r="B17" s="24" t="s">
        <v>33</v>
      </c>
      <c r="C17" s="57" t="s">
        <v>128</v>
      </c>
      <c r="D17" s="58"/>
      <c r="E17" s="59"/>
      <c r="F17" s="59"/>
      <c r="G17" s="59"/>
      <c r="H17" s="59"/>
      <c r="I17" s="60" t="s">
        <v>41</v>
      </c>
      <c r="J17" s="195" t="s">
        <v>85</v>
      </c>
    </row>
    <row r="18" spans="1:12" ht="42" customHeight="1" x14ac:dyDescent="0.25">
      <c r="A18" s="61">
        <v>2</v>
      </c>
      <c r="B18" s="25" t="s">
        <v>34</v>
      </c>
      <c r="C18" s="57" t="s">
        <v>128</v>
      </c>
      <c r="D18" s="62"/>
      <c r="E18" s="62"/>
      <c r="F18" s="62"/>
      <c r="G18" s="62"/>
      <c r="H18" s="62"/>
      <c r="I18" s="61" t="s">
        <v>41</v>
      </c>
      <c r="J18" s="196"/>
      <c r="K18" s="1"/>
    </row>
    <row r="19" spans="1:12" ht="48.75" customHeight="1" x14ac:dyDescent="0.25">
      <c r="A19" s="60">
        <v>3</v>
      </c>
      <c r="B19" s="24" t="s">
        <v>35</v>
      </c>
      <c r="C19" s="57" t="s">
        <v>128</v>
      </c>
      <c r="D19" s="59"/>
      <c r="E19" s="59"/>
      <c r="F19" s="59"/>
      <c r="G19" s="59"/>
      <c r="H19" s="63"/>
      <c r="I19" s="60" t="s">
        <v>41</v>
      </c>
      <c r="J19" s="196"/>
      <c r="K19" s="1"/>
    </row>
    <row r="20" spans="1:12" ht="48" customHeight="1" x14ac:dyDescent="0.25">
      <c r="A20" s="57">
        <v>4</v>
      </c>
      <c r="B20" s="24" t="s">
        <v>36</v>
      </c>
      <c r="C20" s="57" t="s">
        <v>128</v>
      </c>
      <c r="D20" s="63"/>
      <c r="E20" s="63"/>
      <c r="F20" s="63"/>
      <c r="G20" s="58"/>
      <c r="H20" s="63"/>
      <c r="I20" s="60" t="s">
        <v>41</v>
      </c>
      <c r="J20" s="196"/>
      <c r="K20" s="18"/>
    </row>
    <row r="21" spans="1:12" ht="15" customHeight="1" x14ac:dyDescent="0.25">
      <c r="A21" s="192">
        <v>5</v>
      </c>
      <c r="B21" s="189" t="s">
        <v>37</v>
      </c>
      <c r="C21" s="64" t="s">
        <v>21</v>
      </c>
      <c r="D21" s="65">
        <f t="shared" ref="D21:D27" si="0">SUM(E21:H21)</f>
        <v>2520</v>
      </c>
      <c r="E21" s="65">
        <v>0</v>
      </c>
      <c r="F21" s="65">
        <v>837.9</v>
      </c>
      <c r="G21" s="66">
        <v>44.1</v>
      </c>
      <c r="H21" s="67">
        <v>1638</v>
      </c>
      <c r="I21" s="195" t="s">
        <v>41</v>
      </c>
      <c r="J21" s="196"/>
      <c r="K21" s="18"/>
    </row>
    <row r="22" spans="1:12" ht="15" customHeight="1" x14ac:dyDescent="0.25">
      <c r="A22" s="193"/>
      <c r="B22" s="190"/>
      <c r="C22" s="64" t="s">
        <v>10</v>
      </c>
      <c r="D22" s="65">
        <f t="shared" si="0"/>
        <v>0</v>
      </c>
      <c r="E22" s="65">
        <v>0</v>
      </c>
      <c r="F22" s="65">
        <v>0</v>
      </c>
      <c r="G22" s="66">
        <v>0</v>
      </c>
      <c r="H22" s="67">
        <v>0</v>
      </c>
      <c r="I22" s="196"/>
      <c r="J22" s="196"/>
      <c r="K22" s="18"/>
    </row>
    <row r="23" spans="1:12" ht="15" customHeight="1" x14ac:dyDescent="0.25">
      <c r="A23" s="193"/>
      <c r="B23" s="190"/>
      <c r="C23" s="64" t="s">
        <v>11</v>
      </c>
      <c r="D23" s="65">
        <f t="shared" si="0"/>
        <v>0</v>
      </c>
      <c r="E23" s="59">
        <v>0</v>
      </c>
      <c r="F23" s="59">
        <v>0</v>
      </c>
      <c r="G23" s="68">
        <v>0</v>
      </c>
      <c r="H23" s="67">
        <v>0</v>
      </c>
      <c r="I23" s="196"/>
      <c r="J23" s="196"/>
      <c r="K23" s="18"/>
    </row>
    <row r="24" spans="1:12" ht="15" customHeight="1" x14ac:dyDescent="0.25">
      <c r="A24" s="193"/>
      <c r="B24" s="190"/>
      <c r="C24" s="64" t="s">
        <v>12</v>
      </c>
      <c r="D24" s="65">
        <f t="shared" si="0"/>
        <v>0</v>
      </c>
      <c r="E24" s="62">
        <v>0</v>
      </c>
      <c r="F24" s="59">
        <v>0</v>
      </c>
      <c r="G24" s="59">
        <v>0</v>
      </c>
      <c r="H24" s="67">
        <v>0</v>
      </c>
      <c r="I24" s="196"/>
      <c r="J24" s="196"/>
      <c r="K24" s="18"/>
    </row>
    <row r="25" spans="1:12" ht="15" customHeight="1" x14ac:dyDescent="0.25">
      <c r="A25" s="193"/>
      <c r="B25" s="190"/>
      <c r="C25" s="64" t="s">
        <v>13</v>
      </c>
      <c r="D25" s="65">
        <f t="shared" si="0"/>
        <v>3700.6559999999999</v>
      </c>
      <c r="E25" s="59">
        <v>0</v>
      </c>
      <c r="F25" s="69">
        <v>1105.7</v>
      </c>
      <c r="G25" s="69">
        <v>58.161999999999999</v>
      </c>
      <c r="H25" s="69">
        <v>2536.7939999999999</v>
      </c>
      <c r="I25" s="196"/>
      <c r="J25" s="196"/>
      <c r="K25" s="18"/>
    </row>
    <row r="26" spans="1:12" ht="15" customHeight="1" x14ac:dyDescent="0.25">
      <c r="A26" s="193"/>
      <c r="B26" s="190"/>
      <c r="C26" s="64" t="s">
        <v>14</v>
      </c>
      <c r="D26" s="67">
        <f t="shared" si="0"/>
        <v>0</v>
      </c>
      <c r="E26" s="67">
        <v>0</v>
      </c>
      <c r="F26" s="67">
        <v>0</v>
      </c>
      <c r="G26" s="67">
        <v>0</v>
      </c>
      <c r="H26" s="67">
        <v>0</v>
      </c>
      <c r="I26" s="196"/>
      <c r="J26" s="196"/>
      <c r="K26" s="18"/>
    </row>
    <row r="27" spans="1:12" ht="15" customHeight="1" x14ac:dyDescent="0.25">
      <c r="A27" s="193"/>
      <c r="B27" s="190"/>
      <c r="C27" s="70" t="s">
        <v>15</v>
      </c>
      <c r="D27" s="71">
        <f t="shared" si="0"/>
        <v>1395.8779999999999</v>
      </c>
      <c r="E27" s="71">
        <v>0</v>
      </c>
      <c r="F27" s="71">
        <v>1206.0999999999999</v>
      </c>
      <c r="G27" s="71">
        <v>189.77799999999999</v>
      </c>
      <c r="H27" s="71">
        <v>0</v>
      </c>
      <c r="I27" s="196"/>
      <c r="J27" s="196"/>
      <c r="K27" s="18"/>
    </row>
    <row r="28" spans="1:12" ht="15" customHeight="1" x14ac:dyDescent="0.25">
      <c r="A28" s="193"/>
      <c r="B28" s="190"/>
      <c r="C28" s="70" t="s">
        <v>16</v>
      </c>
      <c r="D28" s="71">
        <f>F28+G28+H28+E28</f>
        <v>3257.0499999999997</v>
      </c>
      <c r="E28" s="71">
        <v>0</v>
      </c>
      <c r="F28" s="71">
        <v>2833.6329999999998</v>
      </c>
      <c r="G28" s="67">
        <v>423.41699999999997</v>
      </c>
      <c r="H28" s="71">
        <v>0</v>
      </c>
      <c r="I28" s="196"/>
      <c r="J28" s="196"/>
      <c r="K28" s="18"/>
    </row>
    <row r="29" spans="1:12" ht="15.75" x14ac:dyDescent="0.25">
      <c r="A29" s="193"/>
      <c r="B29" s="190"/>
      <c r="C29" s="70" t="s">
        <v>83</v>
      </c>
      <c r="D29" s="71">
        <f>F29+G29+H29+E29</f>
        <v>279.488</v>
      </c>
      <c r="E29" s="71">
        <v>0</v>
      </c>
      <c r="F29" s="71">
        <v>0</v>
      </c>
      <c r="G29" s="181">
        <v>279.488</v>
      </c>
      <c r="H29" s="71">
        <v>0</v>
      </c>
      <c r="I29" s="196"/>
      <c r="J29" s="196"/>
      <c r="K29" s="18"/>
    </row>
    <row r="30" spans="1:12" ht="15.75" x14ac:dyDescent="0.25">
      <c r="A30" s="193"/>
      <c r="B30" s="190"/>
      <c r="C30" s="70" t="s">
        <v>114</v>
      </c>
      <c r="D30" s="71">
        <f>F30+G30+H30+E30</f>
        <v>279.488</v>
      </c>
      <c r="E30" s="71">
        <v>0</v>
      </c>
      <c r="F30" s="71">
        <v>0</v>
      </c>
      <c r="G30" s="181">
        <v>279.488</v>
      </c>
      <c r="H30" s="71">
        <v>0</v>
      </c>
      <c r="I30" s="196"/>
      <c r="J30" s="196"/>
      <c r="K30" s="18"/>
    </row>
    <row r="31" spans="1:12" ht="15.75" x14ac:dyDescent="0.25">
      <c r="A31" s="194"/>
      <c r="B31" s="191"/>
      <c r="C31" s="70" t="s">
        <v>124</v>
      </c>
      <c r="D31" s="71">
        <f t="shared" ref="D31" si="1">F31+G31+H31+E31</f>
        <v>0</v>
      </c>
      <c r="E31" s="71">
        <v>0</v>
      </c>
      <c r="F31" s="71">
        <v>0</v>
      </c>
      <c r="G31" s="71">
        <v>0</v>
      </c>
      <c r="H31" s="71">
        <v>0</v>
      </c>
      <c r="I31" s="196"/>
      <c r="J31" s="196"/>
      <c r="K31" s="18"/>
    </row>
    <row r="32" spans="1:12" ht="15.75" x14ac:dyDescent="0.25">
      <c r="A32" s="72"/>
      <c r="B32" s="26" t="s">
        <v>38</v>
      </c>
      <c r="C32" s="73" t="s">
        <v>128</v>
      </c>
      <c r="D32" s="74">
        <f>G32+H32+F32+E32</f>
        <v>11432.56</v>
      </c>
      <c r="E32" s="74">
        <f>E21+E22+E23+E24+E25+E26+E27+E28+E29+E30+E31</f>
        <v>0</v>
      </c>
      <c r="F32" s="74">
        <f>F21+F22+F23+F24+F25+F26+F27+F28+F29+F30+F31</f>
        <v>5983.3329999999996</v>
      </c>
      <c r="G32" s="74">
        <f>G21+G22++G23+G24+G25+G26+G27+G28+G29+G30+G31</f>
        <v>1274.433</v>
      </c>
      <c r="H32" s="74">
        <f>H21+H22++H23+H24+H25+H26+H27+H28+H29+H30+H31</f>
        <v>4174.7939999999999</v>
      </c>
      <c r="I32" s="197"/>
      <c r="J32" s="197"/>
      <c r="K32" s="18"/>
      <c r="L32" s="35"/>
    </row>
    <row r="33" spans="1:12" ht="28.5" customHeight="1" x14ac:dyDescent="0.25">
      <c r="A33" s="207">
        <v>6</v>
      </c>
      <c r="B33" s="189" t="s">
        <v>39</v>
      </c>
      <c r="C33" s="57" t="s">
        <v>128</v>
      </c>
      <c r="D33" s="210">
        <v>0</v>
      </c>
      <c r="E33" s="204">
        <v>0</v>
      </c>
      <c r="F33" s="204">
        <v>0</v>
      </c>
      <c r="G33" s="204">
        <v>0</v>
      </c>
      <c r="H33" s="210">
        <v>0</v>
      </c>
      <c r="I33" s="213" t="s">
        <v>92</v>
      </c>
      <c r="J33" s="195"/>
      <c r="K33" s="18"/>
      <c r="L33" s="35"/>
    </row>
    <row r="34" spans="1:12" ht="31.5" customHeight="1" x14ac:dyDescent="0.25">
      <c r="A34" s="208"/>
      <c r="B34" s="190"/>
      <c r="C34" s="57" t="s">
        <v>128</v>
      </c>
      <c r="D34" s="211"/>
      <c r="E34" s="205"/>
      <c r="F34" s="205"/>
      <c r="G34" s="205"/>
      <c r="H34" s="211"/>
      <c r="I34" s="214"/>
      <c r="J34" s="196"/>
      <c r="K34" s="18"/>
      <c r="L34" s="34"/>
    </row>
    <row r="35" spans="1:12" ht="29.25" customHeight="1" x14ac:dyDescent="0.25">
      <c r="A35" s="209"/>
      <c r="B35" s="191"/>
      <c r="C35" s="57" t="s">
        <v>128</v>
      </c>
      <c r="D35" s="212"/>
      <c r="E35" s="206"/>
      <c r="F35" s="206"/>
      <c r="G35" s="206"/>
      <c r="H35" s="212"/>
      <c r="I35" s="215"/>
      <c r="J35" s="196"/>
      <c r="K35" s="18"/>
    </row>
    <row r="36" spans="1:12" ht="41.25" customHeight="1" x14ac:dyDescent="0.25">
      <c r="A36" s="60">
        <v>7</v>
      </c>
      <c r="B36" s="24" t="s">
        <v>40</v>
      </c>
      <c r="C36" s="57" t="s">
        <v>128</v>
      </c>
      <c r="D36" s="75">
        <v>0</v>
      </c>
      <c r="E36" s="75">
        <v>0</v>
      </c>
      <c r="F36" s="75">
        <v>0</v>
      </c>
      <c r="G36" s="75">
        <v>0</v>
      </c>
      <c r="H36" s="51">
        <v>0</v>
      </c>
      <c r="I36" s="174" t="s">
        <v>41</v>
      </c>
      <c r="J36" s="76"/>
      <c r="K36" s="18"/>
    </row>
    <row r="37" spans="1:12" ht="27" customHeight="1" x14ac:dyDescent="0.25">
      <c r="A37" s="77"/>
      <c r="B37" s="173" t="s">
        <v>8</v>
      </c>
      <c r="C37" s="172" t="s">
        <v>128</v>
      </c>
      <c r="D37" s="54">
        <f>F37+G37+H37</f>
        <v>11432.56</v>
      </c>
      <c r="E37" s="53">
        <f t="shared" ref="E37:G37" si="2">SUM(E38:E47)</f>
        <v>0</v>
      </c>
      <c r="F37" s="53">
        <f t="shared" si="2"/>
        <v>5983.3329999999996</v>
      </c>
      <c r="G37" s="53">
        <f t="shared" si="2"/>
        <v>1274.433</v>
      </c>
      <c r="H37" s="53">
        <f>SUM(H38:H47)</f>
        <v>4174.7939999999999</v>
      </c>
      <c r="I37" s="198"/>
      <c r="J37" s="186"/>
    </row>
    <row r="38" spans="1:12" x14ac:dyDescent="0.25">
      <c r="A38" s="186"/>
      <c r="B38" s="201" t="s">
        <v>115</v>
      </c>
      <c r="C38" s="64" t="s">
        <v>21</v>
      </c>
      <c r="D38" s="78">
        <f t="shared" ref="D38:D42" si="3">E38+F38+G38+H38</f>
        <v>2520</v>
      </c>
      <c r="E38" s="79">
        <f t="shared" ref="E38:H44" si="4">E21</f>
        <v>0</v>
      </c>
      <c r="F38" s="79">
        <f t="shared" si="4"/>
        <v>837.9</v>
      </c>
      <c r="G38" s="79">
        <f t="shared" si="4"/>
        <v>44.1</v>
      </c>
      <c r="H38" s="79">
        <f t="shared" si="4"/>
        <v>1638</v>
      </c>
      <c r="I38" s="199"/>
      <c r="J38" s="187"/>
    </row>
    <row r="39" spans="1:12" x14ac:dyDescent="0.25">
      <c r="A39" s="187"/>
      <c r="B39" s="202"/>
      <c r="C39" s="64" t="s">
        <v>10</v>
      </c>
      <c r="D39" s="78">
        <f t="shared" si="3"/>
        <v>0</v>
      </c>
      <c r="E39" s="79">
        <f t="shared" si="4"/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199"/>
      <c r="J39" s="187"/>
    </row>
    <row r="40" spans="1:12" x14ac:dyDescent="0.25">
      <c r="A40" s="187"/>
      <c r="B40" s="202"/>
      <c r="C40" s="64" t="s">
        <v>11</v>
      </c>
      <c r="D40" s="78">
        <f t="shared" si="3"/>
        <v>0</v>
      </c>
      <c r="E40" s="79">
        <f t="shared" si="4"/>
        <v>0</v>
      </c>
      <c r="F40" s="79">
        <f t="shared" si="4"/>
        <v>0</v>
      </c>
      <c r="G40" s="79">
        <f t="shared" si="4"/>
        <v>0</v>
      </c>
      <c r="H40" s="79">
        <f t="shared" si="4"/>
        <v>0</v>
      </c>
      <c r="I40" s="199"/>
      <c r="J40" s="187"/>
    </row>
    <row r="41" spans="1:12" x14ac:dyDescent="0.25">
      <c r="A41" s="187"/>
      <c r="B41" s="202"/>
      <c r="C41" s="64" t="s">
        <v>12</v>
      </c>
      <c r="D41" s="78">
        <f t="shared" si="3"/>
        <v>0</v>
      </c>
      <c r="E41" s="79">
        <f t="shared" si="4"/>
        <v>0</v>
      </c>
      <c r="F41" s="79">
        <f t="shared" si="4"/>
        <v>0</v>
      </c>
      <c r="G41" s="79">
        <f t="shared" si="4"/>
        <v>0</v>
      </c>
      <c r="H41" s="79">
        <f t="shared" si="4"/>
        <v>0</v>
      </c>
      <c r="I41" s="199"/>
      <c r="J41" s="187"/>
    </row>
    <row r="42" spans="1:12" x14ac:dyDescent="0.25">
      <c r="A42" s="187"/>
      <c r="B42" s="202"/>
      <c r="C42" s="64" t="s">
        <v>13</v>
      </c>
      <c r="D42" s="78">
        <f t="shared" si="3"/>
        <v>3700.6559999999999</v>
      </c>
      <c r="E42" s="79">
        <f t="shared" si="4"/>
        <v>0</v>
      </c>
      <c r="F42" s="79">
        <f t="shared" si="4"/>
        <v>1105.7</v>
      </c>
      <c r="G42" s="79">
        <f t="shared" si="4"/>
        <v>58.161999999999999</v>
      </c>
      <c r="H42" s="79">
        <f t="shared" si="4"/>
        <v>2536.7939999999999</v>
      </c>
      <c r="I42" s="199"/>
      <c r="J42" s="187"/>
    </row>
    <row r="43" spans="1:12" x14ac:dyDescent="0.25">
      <c r="A43" s="187"/>
      <c r="B43" s="202"/>
      <c r="C43" s="64" t="s">
        <v>14</v>
      </c>
      <c r="D43" s="79">
        <v>0</v>
      </c>
      <c r="E43" s="79">
        <f t="shared" si="4"/>
        <v>0</v>
      </c>
      <c r="F43" s="79">
        <f t="shared" si="4"/>
        <v>0</v>
      </c>
      <c r="G43" s="79">
        <f t="shared" si="4"/>
        <v>0</v>
      </c>
      <c r="H43" s="79">
        <f t="shared" si="4"/>
        <v>0</v>
      </c>
      <c r="I43" s="199"/>
      <c r="J43" s="187"/>
    </row>
    <row r="44" spans="1:12" x14ac:dyDescent="0.25">
      <c r="A44" s="187"/>
      <c r="B44" s="202"/>
      <c r="C44" s="64" t="s">
        <v>15</v>
      </c>
      <c r="D44" s="79">
        <f>E44+F44+G44+H44</f>
        <v>1395.8779999999999</v>
      </c>
      <c r="E44" s="79">
        <f t="shared" si="4"/>
        <v>0</v>
      </c>
      <c r="F44" s="79">
        <f t="shared" si="4"/>
        <v>1206.0999999999999</v>
      </c>
      <c r="G44" s="79">
        <f t="shared" si="4"/>
        <v>189.77799999999999</v>
      </c>
      <c r="H44" s="79">
        <f t="shared" si="4"/>
        <v>0</v>
      </c>
      <c r="I44" s="199"/>
      <c r="J44" s="187"/>
    </row>
    <row r="45" spans="1:12" x14ac:dyDescent="0.25">
      <c r="A45" s="187"/>
      <c r="B45" s="202"/>
      <c r="C45" s="80" t="s">
        <v>16</v>
      </c>
      <c r="D45" s="79">
        <f>E45+F45+G45+H45</f>
        <v>3257.0499999999997</v>
      </c>
      <c r="E45" s="79">
        <f>E29</f>
        <v>0</v>
      </c>
      <c r="F45" s="79">
        <f t="shared" ref="F45:H48" si="5">F28</f>
        <v>2833.6329999999998</v>
      </c>
      <c r="G45" s="79">
        <f>G28</f>
        <v>423.41699999999997</v>
      </c>
      <c r="H45" s="79">
        <f t="shared" si="5"/>
        <v>0</v>
      </c>
      <c r="I45" s="199"/>
      <c r="J45" s="187"/>
    </row>
    <row r="46" spans="1:12" ht="15.75" customHeight="1" x14ac:dyDescent="0.25">
      <c r="A46" s="187"/>
      <c r="B46" s="202"/>
      <c r="C46" s="80" t="s">
        <v>83</v>
      </c>
      <c r="D46" s="79">
        <f>E46+F46+G46+H46</f>
        <v>279.488</v>
      </c>
      <c r="E46" s="79">
        <f>E29</f>
        <v>0</v>
      </c>
      <c r="F46" s="79">
        <f t="shared" si="5"/>
        <v>0</v>
      </c>
      <c r="G46" s="79">
        <f t="shared" si="5"/>
        <v>279.488</v>
      </c>
      <c r="H46" s="79">
        <f t="shared" si="5"/>
        <v>0</v>
      </c>
      <c r="I46" s="199"/>
      <c r="J46" s="187"/>
    </row>
    <row r="47" spans="1:12" ht="15.75" customHeight="1" x14ac:dyDescent="0.25">
      <c r="A47" s="187"/>
      <c r="B47" s="202"/>
      <c r="C47" s="80" t="s">
        <v>114</v>
      </c>
      <c r="D47" s="79">
        <f>E47+F47+G47+H47</f>
        <v>279.488</v>
      </c>
      <c r="E47" s="79">
        <f>E30</f>
        <v>0</v>
      </c>
      <c r="F47" s="79">
        <f t="shared" si="5"/>
        <v>0</v>
      </c>
      <c r="G47" s="79">
        <f t="shared" si="5"/>
        <v>279.488</v>
      </c>
      <c r="H47" s="79">
        <f t="shared" si="5"/>
        <v>0</v>
      </c>
      <c r="I47" s="200"/>
      <c r="J47" s="188"/>
    </row>
    <row r="48" spans="1:12" ht="15.75" customHeight="1" x14ac:dyDescent="0.25">
      <c r="A48" s="188"/>
      <c r="B48" s="203"/>
      <c r="C48" s="80" t="s">
        <v>124</v>
      </c>
      <c r="D48" s="79">
        <f>E48+F48+G48+H48</f>
        <v>0</v>
      </c>
      <c r="E48" s="79">
        <f>E31</f>
        <v>0</v>
      </c>
      <c r="F48" s="79">
        <f t="shared" si="5"/>
        <v>0</v>
      </c>
      <c r="G48" s="79">
        <f t="shared" si="5"/>
        <v>0</v>
      </c>
      <c r="H48" s="79">
        <f t="shared" si="5"/>
        <v>0</v>
      </c>
      <c r="I48" s="81"/>
      <c r="J48" s="81"/>
    </row>
    <row r="49" spans="1:10" ht="15.75" customHeight="1" x14ac:dyDescent="0.25">
      <c r="A49" s="38"/>
      <c r="B49" s="39"/>
      <c r="C49" s="13"/>
      <c r="D49" s="40"/>
      <c r="E49" s="40"/>
      <c r="F49" s="40"/>
      <c r="G49" s="40"/>
      <c r="H49" s="40"/>
      <c r="I49" s="41"/>
      <c r="J49" s="41"/>
    </row>
    <row r="50" spans="1:10" x14ac:dyDescent="0.25">
      <c r="A50" s="1"/>
      <c r="B50" s="6" t="s">
        <v>112</v>
      </c>
      <c r="C50" s="1"/>
      <c r="D50" s="1"/>
      <c r="E50" s="1"/>
      <c r="F50" s="1"/>
      <c r="G50" s="1"/>
      <c r="H50" s="1"/>
      <c r="I50" s="1"/>
      <c r="J50" s="1"/>
    </row>
  </sheetData>
  <mergeCells count="37">
    <mergeCell ref="A14:J14"/>
    <mergeCell ref="A15:J15"/>
    <mergeCell ref="A16:J16"/>
    <mergeCell ref="F11:G11"/>
    <mergeCell ref="I10:I12"/>
    <mergeCell ref="E10:H10"/>
    <mergeCell ref="G6:J6"/>
    <mergeCell ref="G7:J7"/>
    <mergeCell ref="G8:J8"/>
    <mergeCell ref="A10:A12"/>
    <mergeCell ref="B10:B12"/>
    <mergeCell ref="C10:C12"/>
    <mergeCell ref="D10:D12"/>
    <mergeCell ref="A9:J9"/>
    <mergeCell ref="J10:J12"/>
    <mergeCell ref="H11:H12"/>
    <mergeCell ref="J17:J32"/>
    <mergeCell ref="J37:J47"/>
    <mergeCell ref="H33:H35"/>
    <mergeCell ref="I33:I35"/>
    <mergeCell ref="J33:J35"/>
    <mergeCell ref="H1:J1"/>
    <mergeCell ref="H2:J2"/>
    <mergeCell ref="H3:J3"/>
    <mergeCell ref="H4:J4"/>
    <mergeCell ref="A38:A48"/>
    <mergeCell ref="B21:B31"/>
    <mergeCell ref="A21:A31"/>
    <mergeCell ref="I21:I32"/>
    <mergeCell ref="I37:I47"/>
    <mergeCell ref="B38:B48"/>
    <mergeCell ref="F33:F35"/>
    <mergeCell ref="A33:A35"/>
    <mergeCell ref="B33:B35"/>
    <mergeCell ref="E33:E35"/>
    <mergeCell ref="D33:D35"/>
    <mergeCell ref="G33:G35"/>
  </mergeCells>
  <pageMargins left="0.62992125984251968" right="0.23622047244094491" top="0.74803149606299213" bottom="0.74803149606299213" header="0.31496062992125984" footer="0.31496062992125984"/>
  <pageSetup paperSize="9" scale="5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H4" sqref="H4:J4"/>
    </sheetView>
  </sheetViews>
  <sheetFormatPr defaultRowHeight="15" x14ac:dyDescent="0.25"/>
  <cols>
    <col min="1" max="1" width="9.28515625" bestFit="1" customWidth="1"/>
    <col min="2" max="2" width="29.7109375" customWidth="1"/>
    <col min="3" max="3" width="10.85546875" customWidth="1"/>
    <col min="4" max="4" width="11.42578125" customWidth="1"/>
    <col min="5" max="5" width="11.5703125" customWidth="1"/>
    <col min="6" max="6" width="10.140625" bestFit="1" customWidth="1"/>
    <col min="7" max="7" width="10.7109375" customWidth="1"/>
    <col min="8" max="8" width="10.28515625" customWidth="1"/>
    <col min="9" max="9" width="18.7109375" customWidth="1"/>
    <col min="10" max="10" width="20.42578125" customWidth="1"/>
  </cols>
  <sheetData>
    <row r="1" spans="1:10" x14ac:dyDescent="0.25">
      <c r="H1" s="183" t="s">
        <v>155</v>
      </c>
      <c r="I1" s="183"/>
      <c r="J1" s="183"/>
    </row>
    <row r="2" spans="1:10" ht="33" customHeight="1" x14ac:dyDescent="0.25">
      <c r="H2" s="184" t="s">
        <v>150</v>
      </c>
      <c r="I2" s="184"/>
      <c r="J2" s="184"/>
    </row>
    <row r="3" spans="1:10" x14ac:dyDescent="0.25">
      <c r="H3" s="183" t="s">
        <v>151</v>
      </c>
      <c r="I3" s="183"/>
      <c r="J3" s="183"/>
    </row>
    <row r="4" spans="1:10" x14ac:dyDescent="0.25">
      <c r="H4" s="185" t="s">
        <v>159</v>
      </c>
      <c r="I4" s="185"/>
      <c r="J4" s="185"/>
    </row>
    <row r="5" spans="1:10" ht="4.5" customHeight="1" x14ac:dyDescent="0.25"/>
    <row r="6" spans="1:10" ht="13.5" customHeight="1" x14ac:dyDescent="0.25">
      <c r="A6" s="6"/>
      <c r="B6" s="6"/>
      <c r="C6" s="6"/>
      <c r="D6" s="6"/>
      <c r="E6" s="6"/>
      <c r="F6" s="6"/>
      <c r="G6" s="235"/>
      <c r="H6" s="235"/>
      <c r="I6" s="235"/>
      <c r="J6" s="235"/>
    </row>
    <row r="7" spans="1:10" ht="54.75" customHeight="1" x14ac:dyDescent="0.25">
      <c r="A7" s="236" t="s">
        <v>119</v>
      </c>
      <c r="B7" s="236"/>
      <c r="C7" s="236"/>
      <c r="D7" s="236"/>
      <c r="E7" s="236"/>
      <c r="F7" s="236"/>
      <c r="G7" s="236"/>
      <c r="H7" s="236"/>
      <c r="I7" s="236"/>
      <c r="J7" s="237"/>
    </row>
    <row r="8" spans="1:10" x14ac:dyDescent="0.25">
      <c r="A8" s="238" t="s">
        <v>28</v>
      </c>
      <c r="B8" s="241" t="s">
        <v>19</v>
      </c>
      <c r="C8" s="241" t="s">
        <v>20</v>
      </c>
      <c r="D8" s="241" t="s">
        <v>29</v>
      </c>
      <c r="E8" s="247" t="s">
        <v>1</v>
      </c>
      <c r="F8" s="248"/>
      <c r="G8" s="248"/>
      <c r="H8" s="249"/>
      <c r="I8" s="241" t="s">
        <v>30</v>
      </c>
      <c r="J8" s="232" t="s">
        <v>9</v>
      </c>
    </row>
    <row r="9" spans="1:10" x14ac:dyDescent="0.25">
      <c r="A9" s="239"/>
      <c r="B9" s="242"/>
      <c r="C9" s="242"/>
      <c r="D9" s="242"/>
      <c r="E9" s="47" t="s">
        <v>3</v>
      </c>
      <c r="F9" s="243" t="s">
        <v>4</v>
      </c>
      <c r="G9" s="250"/>
      <c r="H9" s="242" t="s">
        <v>2</v>
      </c>
      <c r="I9" s="242"/>
      <c r="J9" s="233"/>
    </row>
    <row r="10" spans="1:10" ht="76.5" x14ac:dyDescent="0.25">
      <c r="A10" s="240"/>
      <c r="B10" s="243"/>
      <c r="C10" s="243"/>
      <c r="D10" s="243"/>
      <c r="E10" s="48"/>
      <c r="F10" s="49" t="s">
        <v>31</v>
      </c>
      <c r="G10" s="46" t="s">
        <v>5</v>
      </c>
      <c r="H10" s="243"/>
      <c r="I10" s="243"/>
      <c r="J10" s="234"/>
    </row>
    <row r="11" spans="1:10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22">
        <v>10</v>
      </c>
    </row>
    <row r="12" spans="1:10" x14ac:dyDescent="0.25">
      <c r="A12" s="224" t="s">
        <v>86</v>
      </c>
      <c r="B12" s="225"/>
      <c r="C12" s="225"/>
      <c r="D12" s="225"/>
      <c r="E12" s="225"/>
      <c r="F12" s="225"/>
      <c r="G12" s="225"/>
      <c r="H12" s="225"/>
      <c r="I12" s="225"/>
      <c r="J12" s="226"/>
    </row>
    <row r="13" spans="1:10" ht="51.75" customHeight="1" x14ac:dyDescent="0.25">
      <c r="A13" s="227" t="s">
        <v>135</v>
      </c>
      <c r="B13" s="228"/>
      <c r="C13" s="228"/>
      <c r="D13" s="228"/>
      <c r="E13" s="228"/>
      <c r="F13" s="228"/>
      <c r="G13" s="228"/>
      <c r="H13" s="228"/>
      <c r="I13" s="228"/>
      <c r="J13" s="229"/>
    </row>
    <row r="14" spans="1:10" ht="54.75" customHeight="1" x14ac:dyDescent="0.25">
      <c r="A14" s="227" t="s">
        <v>136</v>
      </c>
      <c r="B14" s="228"/>
      <c r="C14" s="228"/>
      <c r="D14" s="228"/>
      <c r="E14" s="228"/>
      <c r="F14" s="228"/>
      <c r="G14" s="228"/>
      <c r="H14" s="228"/>
      <c r="I14" s="228"/>
      <c r="J14" s="229"/>
    </row>
    <row r="15" spans="1:10" ht="81" x14ac:dyDescent="0.25">
      <c r="A15" s="72">
        <v>1</v>
      </c>
      <c r="B15" s="82" t="s">
        <v>87</v>
      </c>
      <c r="C15" s="83"/>
      <c r="D15" s="84"/>
      <c r="E15" s="84"/>
      <c r="F15" s="85"/>
      <c r="G15" s="85"/>
      <c r="H15" s="85"/>
      <c r="I15" s="86" t="s">
        <v>41</v>
      </c>
      <c r="J15" s="231" t="s">
        <v>131</v>
      </c>
    </row>
    <row r="16" spans="1:10" ht="54" customHeight="1" x14ac:dyDescent="0.25">
      <c r="A16" s="86">
        <v>2</v>
      </c>
      <c r="B16" s="82" t="s">
        <v>88</v>
      </c>
      <c r="C16" s="83"/>
      <c r="D16" s="84"/>
      <c r="E16" s="84"/>
      <c r="F16" s="85"/>
      <c r="G16" s="85"/>
      <c r="H16" s="85"/>
      <c r="I16" s="86" t="s">
        <v>41</v>
      </c>
      <c r="J16" s="231"/>
    </row>
    <row r="17" spans="1:10" ht="50.25" customHeight="1" x14ac:dyDescent="0.25">
      <c r="A17" s="86">
        <v>3</v>
      </c>
      <c r="B17" s="82" t="s">
        <v>89</v>
      </c>
      <c r="C17" s="83"/>
      <c r="D17" s="84"/>
      <c r="E17" s="84"/>
      <c r="F17" s="85"/>
      <c r="G17" s="85"/>
      <c r="H17" s="85"/>
      <c r="I17" s="86" t="s">
        <v>41</v>
      </c>
      <c r="J17" s="231"/>
    </row>
    <row r="18" spans="1:10" ht="15" customHeight="1" x14ac:dyDescent="0.25">
      <c r="A18" s="192">
        <v>4</v>
      </c>
      <c r="B18" s="189" t="s">
        <v>90</v>
      </c>
      <c r="C18" s="72" t="s">
        <v>21</v>
      </c>
      <c r="D18" s="84">
        <f t="shared" ref="D18:D27" si="0">SUM(E18:H18)</f>
        <v>1182.96</v>
      </c>
      <c r="E18" s="84">
        <v>1182.96</v>
      </c>
      <c r="F18" s="85">
        <v>0</v>
      </c>
      <c r="G18" s="87">
        <v>0</v>
      </c>
      <c r="H18" s="88">
        <v>0</v>
      </c>
      <c r="I18" s="207" t="s">
        <v>41</v>
      </c>
      <c r="J18" s="231"/>
    </row>
    <row r="19" spans="1:10" x14ac:dyDescent="0.25">
      <c r="A19" s="193"/>
      <c r="B19" s="190"/>
      <c r="C19" s="72" t="s">
        <v>10</v>
      </c>
      <c r="D19" s="84">
        <f t="shared" si="0"/>
        <v>0</v>
      </c>
      <c r="E19" s="84">
        <v>0</v>
      </c>
      <c r="F19" s="85">
        <v>0</v>
      </c>
      <c r="G19" s="87">
        <v>0</v>
      </c>
      <c r="H19" s="88">
        <v>0</v>
      </c>
      <c r="I19" s="208"/>
      <c r="J19" s="231"/>
    </row>
    <row r="20" spans="1:10" x14ac:dyDescent="0.25">
      <c r="A20" s="193"/>
      <c r="B20" s="190"/>
      <c r="C20" s="72" t="s">
        <v>11</v>
      </c>
      <c r="D20" s="84">
        <f t="shared" si="0"/>
        <v>0</v>
      </c>
      <c r="E20" s="84">
        <v>0</v>
      </c>
      <c r="F20" s="85">
        <v>0</v>
      </c>
      <c r="G20" s="87">
        <v>0</v>
      </c>
      <c r="H20" s="85">
        <v>0</v>
      </c>
      <c r="I20" s="208"/>
      <c r="J20" s="231"/>
    </row>
    <row r="21" spans="1:10" x14ac:dyDescent="0.25">
      <c r="A21" s="193"/>
      <c r="B21" s="190"/>
      <c r="C21" s="72" t="s">
        <v>12</v>
      </c>
      <c r="D21" s="84">
        <f t="shared" si="0"/>
        <v>0</v>
      </c>
      <c r="E21" s="84">
        <v>0</v>
      </c>
      <c r="F21" s="85">
        <v>0</v>
      </c>
      <c r="G21" s="85">
        <v>0</v>
      </c>
      <c r="H21" s="85">
        <v>0</v>
      </c>
      <c r="I21" s="208"/>
      <c r="J21" s="231"/>
    </row>
    <row r="22" spans="1:10" x14ac:dyDescent="0.25">
      <c r="A22" s="193"/>
      <c r="B22" s="190"/>
      <c r="C22" s="72" t="s">
        <v>13</v>
      </c>
      <c r="D22" s="84">
        <f>SUM(F22:H22)</f>
        <v>1050</v>
      </c>
      <c r="E22" s="89">
        <v>0</v>
      </c>
      <c r="F22" s="84">
        <v>566.5</v>
      </c>
      <c r="G22" s="85">
        <v>0</v>
      </c>
      <c r="H22" s="85">
        <v>483.5</v>
      </c>
      <c r="I22" s="208"/>
      <c r="J22" s="231"/>
    </row>
    <row r="23" spans="1:10" x14ac:dyDescent="0.25">
      <c r="A23" s="193"/>
      <c r="B23" s="190"/>
      <c r="C23" s="72" t="s">
        <v>14</v>
      </c>
      <c r="D23" s="84">
        <f t="shared" si="0"/>
        <v>0</v>
      </c>
      <c r="E23" s="84">
        <v>0</v>
      </c>
      <c r="F23" s="85">
        <v>0</v>
      </c>
      <c r="G23" s="85">
        <v>0</v>
      </c>
      <c r="H23" s="85">
        <v>0</v>
      </c>
      <c r="I23" s="208"/>
      <c r="J23" s="231"/>
    </row>
    <row r="24" spans="1:10" x14ac:dyDescent="0.25">
      <c r="A24" s="193"/>
      <c r="B24" s="190"/>
      <c r="C24" s="72" t="s">
        <v>15</v>
      </c>
      <c r="D24" s="84">
        <v>0</v>
      </c>
      <c r="E24" s="84">
        <v>0</v>
      </c>
      <c r="F24" s="85">
        <v>0</v>
      </c>
      <c r="G24" s="85">
        <v>0</v>
      </c>
      <c r="H24" s="85">
        <v>0</v>
      </c>
      <c r="I24" s="208"/>
      <c r="J24" s="231"/>
    </row>
    <row r="25" spans="1:10" x14ac:dyDescent="0.25">
      <c r="A25" s="193"/>
      <c r="B25" s="190"/>
      <c r="C25" s="72" t="s">
        <v>16</v>
      </c>
      <c r="D25" s="84">
        <f t="shared" si="0"/>
        <v>0</v>
      </c>
      <c r="E25" s="84">
        <v>0</v>
      </c>
      <c r="F25" s="85">
        <v>0</v>
      </c>
      <c r="G25" s="85">
        <v>0</v>
      </c>
      <c r="H25" s="85">
        <v>0</v>
      </c>
      <c r="I25" s="208"/>
      <c r="J25" s="231"/>
    </row>
    <row r="26" spans="1:10" x14ac:dyDescent="0.25">
      <c r="A26" s="193"/>
      <c r="B26" s="190"/>
      <c r="C26" s="72" t="s">
        <v>83</v>
      </c>
      <c r="D26" s="84">
        <f t="shared" si="0"/>
        <v>3835.9</v>
      </c>
      <c r="E26" s="84">
        <v>3835.9</v>
      </c>
      <c r="F26" s="85">
        <v>0</v>
      </c>
      <c r="G26" s="85">
        <v>0</v>
      </c>
      <c r="H26" s="85">
        <v>0</v>
      </c>
      <c r="I26" s="208"/>
      <c r="J26" s="231"/>
    </row>
    <row r="27" spans="1:10" x14ac:dyDescent="0.25">
      <c r="A27" s="194"/>
      <c r="B27" s="191"/>
      <c r="C27" s="72" t="s">
        <v>114</v>
      </c>
      <c r="D27" s="84">
        <f t="shared" si="0"/>
        <v>0</v>
      </c>
      <c r="E27" s="84">
        <v>0</v>
      </c>
      <c r="F27" s="85">
        <v>0</v>
      </c>
      <c r="G27" s="85">
        <v>0</v>
      </c>
      <c r="H27" s="85">
        <v>0</v>
      </c>
      <c r="I27" s="209"/>
      <c r="J27" s="231"/>
    </row>
    <row r="28" spans="1:10" x14ac:dyDescent="0.25">
      <c r="A28" s="90"/>
      <c r="B28" s="45"/>
      <c r="C28" s="72" t="s">
        <v>124</v>
      </c>
      <c r="D28" s="84">
        <f t="shared" ref="D28" si="1">SUM(E28:H28)</f>
        <v>0</v>
      </c>
      <c r="E28" s="84">
        <v>0</v>
      </c>
      <c r="F28" s="85">
        <v>0</v>
      </c>
      <c r="G28" s="85">
        <v>0</v>
      </c>
      <c r="H28" s="85">
        <v>0</v>
      </c>
      <c r="I28" s="45"/>
      <c r="J28" s="231"/>
    </row>
    <row r="29" spans="1:10" x14ac:dyDescent="0.25">
      <c r="A29" s="245">
        <v>5</v>
      </c>
      <c r="B29" s="251" t="s">
        <v>91</v>
      </c>
      <c r="C29" s="245" t="s">
        <v>130</v>
      </c>
      <c r="D29" s="246"/>
      <c r="E29" s="246"/>
      <c r="F29" s="244"/>
      <c r="G29" s="244"/>
      <c r="H29" s="244"/>
      <c r="I29" s="245" t="s">
        <v>41</v>
      </c>
      <c r="J29" s="231"/>
    </row>
    <row r="30" spans="1:10" x14ac:dyDescent="0.25">
      <c r="A30" s="245"/>
      <c r="B30" s="251"/>
      <c r="C30" s="230"/>
      <c r="D30" s="246"/>
      <c r="E30" s="246"/>
      <c r="F30" s="244"/>
      <c r="G30" s="244"/>
      <c r="H30" s="244"/>
      <c r="I30" s="245"/>
      <c r="J30" s="231"/>
    </row>
    <row r="31" spans="1:10" ht="28.5" customHeight="1" x14ac:dyDescent="0.25">
      <c r="A31" s="245"/>
      <c r="B31" s="251"/>
      <c r="C31" s="230"/>
      <c r="D31" s="246"/>
      <c r="E31" s="246"/>
      <c r="F31" s="244"/>
      <c r="G31" s="244"/>
      <c r="H31" s="244"/>
      <c r="I31" s="245"/>
      <c r="J31" s="231"/>
    </row>
    <row r="32" spans="1:10" ht="39.75" customHeight="1" x14ac:dyDescent="0.25">
      <c r="A32" s="86">
        <v>6</v>
      </c>
      <c r="B32" s="82" t="s">
        <v>40</v>
      </c>
      <c r="C32" s="86" t="s">
        <v>128</v>
      </c>
      <c r="D32" s="91"/>
      <c r="E32" s="91"/>
      <c r="F32" s="92"/>
      <c r="G32" s="92"/>
      <c r="H32" s="92"/>
      <c r="I32" s="86" t="s">
        <v>41</v>
      </c>
      <c r="J32" s="231"/>
    </row>
    <row r="33" spans="1:10" ht="28.5" customHeight="1" x14ac:dyDescent="0.25">
      <c r="A33" s="93"/>
      <c r="B33" s="94" t="s">
        <v>8</v>
      </c>
      <c r="C33" s="95" t="s">
        <v>128</v>
      </c>
      <c r="D33" s="96">
        <f>D34+D35+D36++D37+D38+D39+D40+D41+D42+D43+D44</f>
        <v>6068.8600000000006</v>
      </c>
      <c r="E33" s="96">
        <f>E34+E35+E36++E37+E38+E39+E40+E41+E42+E43+E44</f>
        <v>5018.8600000000006</v>
      </c>
      <c r="F33" s="96">
        <f>F34+F35+F36++F37+F38+F39+F40+F41+F42+F43+F44</f>
        <v>566.5</v>
      </c>
      <c r="G33" s="96">
        <f>G34+G35+G36++G37+G38+G39+G40+G41+G42+G43+G44</f>
        <v>0</v>
      </c>
      <c r="H33" s="96">
        <f>H34+H35+H36++H37+H38+H39+H40+H41+H42+H43+H44</f>
        <v>483.5</v>
      </c>
      <c r="I33" s="230"/>
      <c r="J33" s="231"/>
    </row>
    <row r="34" spans="1:10" x14ac:dyDescent="0.25">
      <c r="A34" s="186"/>
      <c r="B34" s="201" t="s">
        <v>8</v>
      </c>
      <c r="C34" s="72" t="s">
        <v>21</v>
      </c>
      <c r="D34" s="97">
        <f>SUM(E34:H34)</f>
        <v>1182.96</v>
      </c>
      <c r="E34" s="97">
        <f>E18</f>
        <v>1182.96</v>
      </c>
      <c r="F34" s="98">
        <v>0</v>
      </c>
      <c r="G34" s="98">
        <v>0</v>
      </c>
      <c r="H34" s="97">
        <f>H18</f>
        <v>0</v>
      </c>
      <c r="I34" s="230"/>
      <c r="J34" s="231"/>
    </row>
    <row r="35" spans="1:10" x14ac:dyDescent="0.25">
      <c r="A35" s="187"/>
      <c r="B35" s="202"/>
      <c r="C35" s="72" t="s">
        <v>10</v>
      </c>
      <c r="D35" s="97">
        <f t="shared" ref="D35:D40" si="2">SUM(E35:H35)</f>
        <v>0</v>
      </c>
      <c r="E35" s="97">
        <f>E19</f>
        <v>0</v>
      </c>
      <c r="F35" s="98">
        <v>0</v>
      </c>
      <c r="G35" s="98">
        <v>0</v>
      </c>
      <c r="H35" s="97">
        <f>H19</f>
        <v>0</v>
      </c>
      <c r="I35" s="230"/>
      <c r="J35" s="231"/>
    </row>
    <row r="36" spans="1:10" x14ac:dyDescent="0.25">
      <c r="A36" s="187"/>
      <c r="B36" s="202"/>
      <c r="C36" s="72" t="s">
        <v>11</v>
      </c>
      <c r="D36" s="97">
        <f t="shared" si="2"/>
        <v>0</v>
      </c>
      <c r="E36" s="97">
        <f>E20</f>
        <v>0</v>
      </c>
      <c r="F36" s="98">
        <v>0</v>
      </c>
      <c r="G36" s="98">
        <v>0</v>
      </c>
      <c r="H36" s="97">
        <f>H20</f>
        <v>0</v>
      </c>
      <c r="I36" s="230"/>
      <c r="J36" s="231"/>
    </row>
    <row r="37" spans="1:10" x14ac:dyDescent="0.25">
      <c r="A37" s="187"/>
      <c r="B37" s="202"/>
      <c r="C37" s="72" t="s">
        <v>12</v>
      </c>
      <c r="D37" s="97">
        <f t="shared" si="2"/>
        <v>0</v>
      </c>
      <c r="E37" s="97">
        <f>E21</f>
        <v>0</v>
      </c>
      <c r="F37" s="98">
        <v>0</v>
      </c>
      <c r="G37" s="98">
        <v>0</v>
      </c>
      <c r="H37" s="97">
        <f>H21</f>
        <v>0</v>
      </c>
      <c r="I37" s="230"/>
      <c r="J37" s="231"/>
    </row>
    <row r="38" spans="1:10" x14ac:dyDescent="0.25">
      <c r="A38" s="187"/>
      <c r="B38" s="202"/>
      <c r="C38" s="72" t="s">
        <v>13</v>
      </c>
      <c r="D38" s="97">
        <f>SUM(E38:H38)</f>
        <v>1050</v>
      </c>
      <c r="E38" s="97">
        <v>0</v>
      </c>
      <c r="F38" s="98">
        <v>566.5</v>
      </c>
      <c r="G38" s="98">
        <v>0</v>
      </c>
      <c r="H38" s="97">
        <v>483.5</v>
      </c>
      <c r="I38" s="230"/>
      <c r="J38" s="231"/>
    </row>
    <row r="39" spans="1:10" x14ac:dyDescent="0.25">
      <c r="A39" s="187"/>
      <c r="B39" s="202"/>
      <c r="C39" s="72" t="s">
        <v>14</v>
      </c>
      <c r="D39" s="97">
        <f t="shared" si="2"/>
        <v>0</v>
      </c>
      <c r="E39" s="97">
        <v>0</v>
      </c>
      <c r="F39" s="98">
        <v>0</v>
      </c>
      <c r="G39" s="98">
        <v>0</v>
      </c>
      <c r="H39" s="97">
        <v>0</v>
      </c>
      <c r="I39" s="230"/>
      <c r="J39" s="231"/>
    </row>
    <row r="40" spans="1:10" x14ac:dyDescent="0.25">
      <c r="A40" s="187"/>
      <c r="B40" s="202"/>
      <c r="C40" s="72" t="s">
        <v>15</v>
      </c>
      <c r="D40" s="97">
        <f t="shared" si="2"/>
        <v>0</v>
      </c>
      <c r="E40" s="98">
        <f>E24</f>
        <v>0</v>
      </c>
      <c r="F40" s="98">
        <v>0</v>
      </c>
      <c r="G40" s="98">
        <v>0</v>
      </c>
      <c r="H40" s="98">
        <f>H24</f>
        <v>0</v>
      </c>
      <c r="I40" s="230"/>
      <c r="J40" s="231"/>
    </row>
    <row r="41" spans="1:10" x14ac:dyDescent="0.25">
      <c r="A41" s="187"/>
      <c r="B41" s="202"/>
      <c r="C41" s="81" t="s">
        <v>16</v>
      </c>
      <c r="D41" s="97">
        <f>SUM(E41:H41)</f>
        <v>0</v>
      </c>
      <c r="E41" s="98">
        <f t="shared" ref="E41:G41" si="3">E25</f>
        <v>0</v>
      </c>
      <c r="F41" s="98">
        <f t="shared" si="3"/>
        <v>0</v>
      </c>
      <c r="G41" s="98">
        <f t="shared" si="3"/>
        <v>0</v>
      </c>
      <c r="H41" s="98">
        <f>H25</f>
        <v>0</v>
      </c>
      <c r="I41" s="230"/>
      <c r="J41" s="231"/>
    </row>
    <row r="42" spans="1:10" x14ac:dyDescent="0.25">
      <c r="A42" s="187"/>
      <c r="B42" s="202"/>
      <c r="C42" s="99" t="s">
        <v>83</v>
      </c>
      <c r="D42" s="97">
        <f t="shared" ref="D42:D44" si="4">SUM(E42:H42)</f>
        <v>3835.9</v>
      </c>
      <c r="E42" s="100">
        <f t="shared" ref="E42:F42" si="5">E26</f>
        <v>3835.9</v>
      </c>
      <c r="F42" s="100">
        <f t="shared" si="5"/>
        <v>0</v>
      </c>
      <c r="G42" s="100">
        <f>G26</f>
        <v>0</v>
      </c>
      <c r="H42" s="100">
        <v>0</v>
      </c>
      <c r="I42" s="230"/>
      <c r="J42" s="231"/>
    </row>
    <row r="43" spans="1:10" x14ac:dyDescent="0.25">
      <c r="A43" s="187"/>
      <c r="B43" s="202"/>
      <c r="C43" s="99" t="s">
        <v>114</v>
      </c>
      <c r="D43" s="97">
        <f t="shared" si="4"/>
        <v>0</v>
      </c>
      <c r="E43" s="100">
        <f t="shared" ref="E43:G43" si="6">E27</f>
        <v>0</v>
      </c>
      <c r="F43" s="100">
        <f t="shared" si="6"/>
        <v>0</v>
      </c>
      <c r="G43" s="100">
        <f t="shared" si="6"/>
        <v>0</v>
      </c>
      <c r="H43" s="100">
        <f>H27</f>
        <v>0</v>
      </c>
      <c r="I43" s="230"/>
      <c r="J43" s="231"/>
    </row>
    <row r="44" spans="1:10" x14ac:dyDescent="0.25">
      <c r="A44" s="188"/>
      <c r="B44" s="203"/>
      <c r="C44" s="55" t="s">
        <v>126</v>
      </c>
      <c r="D44" s="97">
        <f t="shared" si="4"/>
        <v>0</v>
      </c>
      <c r="E44" s="56">
        <f t="shared" ref="E44:G44" si="7">E28</f>
        <v>0</v>
      </c>
      <c r="F44" s="56">
        <f t="shared" si="7"/>
        <v>0</v>
      </c>
      <c r="G44" s="56">
        <f t="shared" si="7"/>
        <v>0</v>
      </c>
      <c r="H44" s="56">
        <f>H28</f>
        <v>0</v>
      </c>
      <c r="I44" s="52"/>
      <c r="J44" s="52"/>
    </row>
    <row r="45" spans="1:10" x14ac:dyDescent="0.25">
      <c r="B45" s="6" t="s">
        <v>112</v>
      </c>
      <c r="D45" s="27"/>
    </row>
  </sheetData>
  <mergeCells count="35">
    <mergeCell ref="A12:J12"/>
    <mergeCell ref="A13:J13"/>
    <mergeCell ref="A14:J14"/>
    <mergeCell ref="B18:B27"/>
    <mergeCell ref="J15:J32"/>
    <mergeCell ref="A29:A31"/>
    <mergeCell ref="B29:B31"/>
    <mergeCell ref="C29:C31"/>
    <mergeCell ref="D29:D31"/>
    <mergeCell ref="D8:D10"/>
    <mergeCell ref="E8:H8"/>
    <mergeCell ref="I8:I10"/>
    <mergeCell ref="F9:G9"/>
    <mergeCell ref="H9:H10"/>
    <mergeCell ref="H29:H31"/>
    <mergeCell ref="I29:I31"/>
    <mergeCell ref="E29:E31"/>
    <mergeCell ref="B34:B44"/>
    <mergeCell ref="A34:A44"/>
    <mergeCell ref="H1:J1"/>
    <mergeCell ref="H2:J2"/>
    <mergeCell ref="H3:J3"/>
    <mergeCell ref="H4:J4"/>
    <mergeCell ref="I33:I43"/>
    <mergeCell ref="J33:J43"/>
    <mergeCell ref="J8:J10"/>
    <mergeCell ref="G6:J6"/>
    <mergeCell ref="A7:J7"/>
    <mergeCell ref="A8:A10"/>
    <mergeCell ref="B8:B10"/>
    <mergeCell ref="C8:C10"/>
    <mergeCell ref="A18:A27"/>
    <mergeCell ref="I18:I27"/>
    <mergeCell ref="F29:F31"/>
    <mergeCell ref="G29:G31"/>
  </mergeCells>
  <pageMargins left="0.25" right="0.25" top="0.75" bottom="0.75" header="0.3" footer="0.3"/>
  <pageSetup paperSize="9" scale="6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H4" sqref="H4:J4"/>
    </sheetView>
  </sheetViews>
  <sheetFormatPr defaultRowHeight="15" x14ac:dyDescent="0.25"/>
  <cols>
    <col min="1" max="1" width="6.28515625" customWidth="1"/>
    <col min="2" max="2" width="33" customWidth="1"/>
    <col min="3" max="3" width="14.140625" customWidth="1"/>
    <col min="4" max="4" width="16.140625" customWidth="1"/>
    <col min="5" max="5" width="10.28515625" customWidth="1"/>
    <col min="6" max="6" width="15.5703125" customWidth="1"/>
    <col min="7" max="7" width="15.140625" customWidth="1"/>
    <col min="8" max="8" width="11.85546875" customWidth="1"/>
    <col min="9" max="9" width="15.42578125" customWidth="1"/>
    <col min="10" max="10" width="22.7109375" customWidth="1"/>
  </cols>
  <sheetData>
    <row r="1" spans="1:10" x14ac:dyDescent="0.25">
      <c r="H1" s="183" t="s">
        <v>157</v>
      </c>
      <c r="I1" s="183"/>
      <c r="J1" s="183"/>
    </row>
    <row r="2" spans="1:10" x14ac:dyDescent="0.25">
      <c r="H2" s="184" t="s">
        <v>150</v>
      </c>
      <c r="I2" s="184"/>
      <c r="J2" s="184"/>
    </row>
    <row r="3" spans="1:10" x14ac:dyDescent="0.25">
      <c r="H3" s="183" t="s">
        <v>151</v>
      </c>
      <c r="I3" s="183"/>
      <c r="J3" s="183"/>
    </row>
    <row r="4" spans="1:10" x14ac:dyDescent="0.25">
      <c r="H4" s="185" t="s">
        <v>159</v>
      </c>
      <c r="I4" s="185"/>
      <c r="J4" s="185"/>
    </row>
    <row r="6" spans="1:10" x14ac:dyDescent="0.25">
      <c r="A6" s="10"/>
      <c r="B6" s="10"/>
      <c r="C6" s="10"/>
      <c r="D6" s="10"/>
      <c r="E6" s="10"/>
      <c r="F6" s="10"/>
      <c r="G6" s="10"/>
      <c r="H6" s="252" t="s">
        <v>18</v>
      </c>
      <c r="I6" s="252"/>
      <c r="J6" s="252"/>
    </row>
    <row r="7" spans="1:10" ht="35.25" customHeight="1" x14ac:dyDescent="0.25">
      <c r="A7" s="11"/>
      <c r="B7" s="12"/>
      <c r="C7" s="12"/>
      <c r="D7" s="12"/>
      <c r="E7" s="12"/>
      <c r="F7" s="12"/>
      <c r="G7" s="12"/>
      <c r="H7" s="253" t="s">
        <v>120</v>
      </c>
      <c r="I7" s="253"/>
      <c r="J7" s="253"/>
    </row>
    <row r="8" spans="1:10" ht="35.25" customHeight="1" x14ac:dyDescent="0.25">
      <c r="A8" s="254" t="s">
        <v>121</v>
      </c>
      <c r="B8" s="255"/>
      <c r="C8" s="255"/>
      <c r="D8" s="255"/>
      <c r="E8" s="255"/>
      <c r="F8" s="255"/>
      <c r="G8" s="255"/>
      <c r="H8" s="255"/>
      <c r="I8" s="255"/>
      <c r="J8" s="255"/>
    </row>
    <row r="9" spans="1:10" x14ac:dyDescent="0.25">
      <c r="A9" s="259" t="s">
        <v>80</v>
      </c>
      <c r="B9" s="259" t="s">
        <v>19</v>
      </c>
      <c r="C9" s="259" t="s">
        <v>20</v>
      </c>
      <c r="D9" s="259" t="s">
        <v>29</v>
      </c>
      <c r="E9" s="259" t="s">
        <v>1</v>
      </c>
      <c r="F9" s="259"/>
      <c r="G9" s="259"/>
      <c r="H9" s="259"/>
      <c r="I9" s="259" t="s">
        <v>30</v>
      </c>
      <c r="J9" s="259" t="s">
        <v>9</v>
      </c>
    </row>
    <row r="10" spans="1:10" x14ac:dyDescent="0.25">
      <c r="A10" s="259"/>
      <c r="B10" s="259"/>
      <c r="C10" s="259"/>
      <c r="D10" s="259"/>
      <c r="E10" s="259" t="s">
        <v>3</v>
      </c>
      <c r="F10" s="259" t="s">
        <v>4</v>
      </c>
      <c r="G10" s="259"/>
      <c r="H10" s="259" t="s">
        <v>2</v>
      </c>
      <c r="I10" s="259"/>
      <c r="J10" s="259"/>
    </row>
    <row r="11" spans="1:10" ht="38.25" x14ac:dyDescent="0.25">
      <c r="A11" s="259"/>
      <c r="B11" s="259"/>
      <c r="C11" s="259"/>
      <c r="D11" s="259"/>
      <c r="E11" s="259"/>
      <c r="F11" s="9" t="s">
        <v>31</v>
      </c>
      <c r="G11" s="9" t="s">
        <v>5</v>
      </c>
      <c r="H11" s="259"/>
      <c r="I11" s="259"/>
      <c r="J11" s="259"/>
    </row>
    <row r="12" spans="1:10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x14ac:dyDescent="0.25">
      <c r="A13" s="260" t="s">
        <v>43</v>
      </c>
      <c r="B13" s="261"/>
      <c r="C13" s="261"/>
      <c r="D13" s="261"/>
      <c r="E13" s="261"/>
      <c r="F13" s="261"/>
      <c r="G13" s="261"/>
      <c r="H13" s="261"/>
      <c r="I13" s="261"/>
      <c r="J13" s="262"/>
    </row>
    <row r="14" spans="1:10" ht="44.25" customHeight="1" x14ac:dyDescent="0.25">
      <c r="A14" s="256" t="s">
        <v>137</v>
      </c>
      <c r="B14" s="257"/>
      <c r="C14" s="257"/>
      <c r="D14" s="257"/>
      <c r="E14" s="257"/>
      <c r="F14" s="257"/>
      <c r="G14" s="257"/>
      <c r="H14" s="257"/>
      <c r="I14" s="257"/>
      <c r="J14" s="258"/>
    </row>
    <row r="15" spans="1:10" ht="42" customHeight="1" x14ac:dyDescent="0.25">
      <c r="A15" s="256" t="s">
        <v>138</v>
      </c>
      <c r="B15" s="257"/>
      <c r="C15" s="257"/>
      <c r="D15" s="257"/>
      <c r="E15" s="257"/>
      <c r="F15" s="257"/>
      <c r="G15" s="257"/>
      <c r="H15" s="257"/>
      <c r="I15" s="257"/>
      <c r="J15" s="258"/>
    </row>
    <row r="16" spans="1:10" ht="125.25" customHeight="1" x14ac:dyDescent="0.25">
      <c r="A16" s="101" t="s">
        <v>44</v>
      </c>
      <c r="B16" s="102" t="s">
        <v>45</v>
      </c>
      <c r="C16" s="99" t="s">
        <v>46</v>
      </c>
      <c r="D16" s="103">
        <f>SUM(E16:H16)</f>
        <v>4099.8178799999996</v>
      </c>
      <c r="E16" s="103">
        <v>0</v>
      </c>
      <c r="F16" s="103">
        <v>0</v>
      </c>
      <c r="G16" s="103">
        <v>4099.8178799999996</v>
      </c>
      <c r="H16" s="103">
        <v>0</v>
      </c>
      <c r="I16" s="264" t="s">
        <v>22</v>
      </c>
      <c r="J16" s="265" t="s">
        <v>93</v>
      </c>
    </row>
    <row r="17" spans="1:10" ht="168.75" customHeight="1" x14ac:dyDescent="0.25">
      <c r="A17" s="101" t="s">
        <v>47</v>
      </c>
      <c r="B17" s="102" t="s">
        <v>48</v>
      </c>
      <c r="C17" s="104" t="s">
        <v>23</v>
      </c>
      <c r="D17" s="103">
        <f>SUM(E17:H17)</f>
        <v>905.63595999999995</v>
      </c>
      <c r="E17" s="30">
        <v>0</v>
      </c>
      <c r="F17" s="30">
        <v>0</v>
      </c>
      <c r="G17" s="30">
        <v>905.63595999999995</v>
      </c>
      <c r="H17" s="30">
        <v>0</v>
      </c>
      <c r="I17" s="264"/>
      <c r="J17" s="265"/>
    </row>
    <row r="18" spans="1:10" ht="100.5" customHeight="1" x14ac:dyDescent="0.25">
      <c r="A18" s="105" t="s">
        <v>49</v>
      </c>
      <c r="B18" s="102" t="s">
        <v>50</v>
      </c>
      <c r="C18" s="104" t="s">
        <v>24</v>
      </c>
      <c r="D18" s="103">
        <f>SUM(E18:H18)</f>
        <v>650</v>
      </c>
      <c r="E18" s="30">
        <v>0</v>
      </c>
      <c r="F18" s="30">
        <v>0</v>
      </c>
      <c r="G18" s="30">
        <v>650</v>
      </c>
      <c r="H18" s="30">
        <v>0</v>
      </c>
      <c r="I18" s="264"/>
      <c r="J18" s="266"/>
    </row>
    <row r="19" spans="1:10" ht="23.25" customHeight="1" x14ac:dyDescent="0.25">
      <c r="A19" s="276" t="s">
        <v>51</v>
      </c>
      <c r="B19" s="273" t="s">
        <v>52</v>
      </c>
      <c r="C19" s="104" t="s">
        <v>27</v>
      </c>
      <c r="D19" s="103">
        <f>SUM(E19:H19)</f>
        <v>3118.2089999999998</v>
      </c>
      <c r="E19" s="30">
        <v>0</v>
      </c>
      <c r="F19" s="30">
        <v>0</v>
      </c>
      <c r="G19" s="30">
        <v>3118.2089999999998</v>
      </c>
      <c r="H19" s="30">
        <v>0</v>
      </c>
      <c r="I19" s="30"/>
      <c r="J19" s="106"/>
    </row>
    <row r="20" spans="1:10" ht="19.5" customHeight="1" x14ac:dyDescent="0.25">
      <c r="A20" s="277"/>
      <c r="B20" s="274"/>
      <c r="C20" s="104" t="s">
        <v>13</v>
      </c>
      <c r="D20" s="103">
        <f>F20+G20</f>
        <v>897</v>
      </c>
      <c r="E20" s="30">
        <v>0</v>
      </c>
      <c r="F20" s="30">
        <v>0</v>
      </c>
      <c r="G20" s="30">
        <v>897</v>
      </c>
      <c r="H20" s="30">
        <v>0</v>
      </c>
      <c r="I20" s="30"/>
      <c r="J20" s="106"/>
    </row>
    <row r="21" spans="1:10" ht="21" customHeight="1" x14ac:dyDescent="0.25">
      <c r="A21" s="278"/>
      <c r="B21" s="275"/>
      <c r="C21" s="104" t="s">
        <v>16</v>
      </c>
      <c r="D21" s="103">
        <f>F21+G21</f>
        <v>666.78508999999997</v>
      </c>
      <c r="E21" s="30">
        <v>0</v>
      </c>
      <c r="F21" s="30">
        <v>0</v>
      </c>
      <c r="G21" s="30">
        <v>666.78508999999997</v>
      </c>
      <c r="H21" s="30"/>
      <c r="I21" s="30"/>
      <c r="J21" s="106"/>
    </row>
    <row r="22" spans="1:10" ht="22.5" customHeight="1" x14ac:dyDescent="0.25">
      <c r="A22" s="285" t="s">
        <v>53</v>
      </c>
      <c r="B22" s="283" t="s">
        <v>54</v>
      </c>
      <c r="C22" s="104" t="s">
        <v>26</v>
      </c>
      <c r="D22" s="103">
        <f>SUM(E22:H22)</f>
        <v>0</v>
      </c>
      <c r="E22" s="30">
        <v>0</v>
      </c>
      <c r="F22" s="30">
        <v>0</v>
      </c>
      <c r="G22" s="30">
        <v>0</v>
      </c>
      <c r="H22" s="30">
        <v>0</v>
      </c>
      <c r="I22" s="30"/>
      <c r="J22" s="107"/>
    </row>
    <row r="23" spans="1:10" ht="20.25" customHeight="1" x14ac:dyDescent="0.25">
      <c r="A23" s="285"/>
      <c r="B23" s="283"/>
      <c r="C23" s="104" t="s">
        <v>56</v>
      </c>
      <c r="D23" s="103">
        <f>SUM(E23:H23)</f>
        <v>0</v>
      </c>
      <c r="E23" s="30">
        <v>0</v>
      </c>
      <c r="F23" s="30">
        <v>0</v>
      </c>
      <c r="G23" s="30">
        <v>0</v>
      </c>
      <c r="H23" s="30">
        <v>0</v>
      </c>
      <c r="I23" s="30"/>
      <c r="J23" s="107"/>
    </row>
    <row r="24" spans="1:10" ht="21.75" customHeight="1" x14ac:dyDescent="0.25">
      <c r="A24" s="285"/>
      <c r="B24" s="283"/>
      <c r="C24" s="104" t="s">
        <v>16</v>
      </c>
      <c r="D24" s="103">
        <f>SUM(E24:H24)</f>
        <v>0</v>
      </c>
      <c r="E24" s="30">
        <v>0</v>
      </c>
      <c r="F24" s="30">
        <v>0</v>
      </c>
      <c r="G24" s="30">
        <v>0</v>
      </c>
      <c r="H24" s="30">
        <v>0</v>
      </c>
      <c r="I24" s="30"/>
      <c r="J24" s="107"/>
    </row>
    <row r="25" spans="1:10" ht="21.75" customHeight="1" x14ac:dyDescent="0.25">
      <c r="A25" s="285"/>
      <c r="B25" s="283"/>
      <c r="C25" s="104" t="s">
        <v>83</v>
      </c>
      <c r="D25" s="103">
        <f>E25+F25+G25</f>
        <v>166454</v>
      </c>
      <c r="E25" s="30">
        <v>0</v>
      </c>
      <c r="F25" s="30">
        <v>144754</v>
      </c>
      <c r="G25" s="30">
        <v>21700</v>
      </c>
      <c r="H25" s="30">
        <v>0</v>
      </c>
      <c r="I25" s="30"/>
      <c r="J25" s="107"/>
    </row>
    <row r="26" spans="1:10" ht="21.75" customHeight="1" x14ac:dyDescent="0.25">
      <c r="A26" s="285"/>
      <c r="B26" s="283"/>
      <c r="C26" s="104" t="s">
        <v>114</v>
      </c>
      <c r="D26" s="103">
        <f>E26+F26+G26</f>
        <v>180949.5</v>
      </c>
      <c r="E26" s="30">
        <v>0</v>
      </c>
      <c r="F26" s="30">
        <v>157426</v>
      </c>
      <c r="G26" s="30">
        <v>23523.5</v>
      </c>
      <c r="H26" s="30">
        <v>0</v>
      </c>
      <c r="I26" s="30"/>
      <c r="J26" s="107"/>
    </row>
    <row r="27" spans="1:10" ht="21.75" customHeight="1" x14ac:dyDescent="0.25">
      <c r="A27" s="285"/>
      <c r="B27" s="283"/>
      <c r="C27" s="104" t="s">
        <v>124</v>
      </c>
      <c r="D27" s="103">
        <f>E27+F27+G27</f>
        <v>89046.739999999991</v>
      </c>
      <c r="E27" s="30">
        <v>0</v>
      </c>
      <c r="F27" s="30">
        <v>44323</v>
      </c>
      <c r="G27" s="30">
        <v>44723.74</v>
      </c>
      <c r="H27" s="30">
        <v>0</v>
      </c>
      <c r="I27" s="30"/>
      <c r="J27" s="107"/>
    </row>
    <row r="28" spans="1:10" ht="18.75" customHeight="1" x14ac:dyDescent="0.25">
      <c r="A28" s="108"/>
      <c r="B28" s="109" t="s">
        <v>57</v>
      </c>
      <c r="C28" s="28" t="s">
        <v>125</v>
      </c>
      <c r="D28" s="29">
        <f>G28+F28+E28</f>
        <v>446787.68793000001</v>
      </c>
      <c r="E28" s="28">
        <f>E29+E30+E31+E32+E33+E34+E35+E36+E37</f>
        <v>0</v>
      </c>
      <c r="F28" s="28">
        <f>F29+F30+F31+F32+F33+F34+F35+F36+F37+F38+F39</f>
        <v>346503</v>
      </c>
      <c r="G28" s="28">
        <f>G29+G30+G31+G32+G33+G34+G35+G36+G37+G38+G39</f>
        <v>100284.68792999999</v>
      </c>
      <c r="H28" s="30">
        <f>H29+H30+H31+H32+H33+H34+H35</f>
        <v>0</v>
      </c>
      <c r="I28" s="30"/>
      <c r="J28" s="107"/>
    </row>
    <row r="29" spans="1:10" x14ac:dyDescent="0.25">
      <c r="A29" s="285"/>
      <c r="B29" s="284" t="s">
        <v>7</v>
      </c>
      <c r="C29" s="99" t="s">
        <v>46</v>
      </c>
      <c r="D29" s="103">
        <f t="shared" ref="D29:D36" si="0">E29+F29+G29+H29</f>
        <v>4099.8178799999996</v>
      </c>
      <c r="E29" s="30">
        <f t="shared" ref="E29:H33" si="1">E16</f>
        <v>0</v>
      </c>
      <c r="F29" s="30">
        <f t="shared" si="1"/>
        <v>0</v>
      </c>
      <c r="G29" s="30">
        <f t="shared" si="1"/>
        <v>4099.8178799999996</v>
      </c>
      <c r="H29" s="30">
        <f t="shared" si="1"/>
        <v>0</v>
      </c>
      <c r="I29" s="30"/>
      <c r="J29" s="125"/>
    </row>
    <row r="30" spans="1:10" x14ac:dyDescent="0.25">
      <c r="A30" s="285"/>
      <c r="B30" s="284"/>
      <c r="C30" s="104" t="s">
        <v>23</v>
      </c>
      <c r="D30" s="103">
        <f t="shared" si="0"/>
        <v>905.63595999999995</v>
      </c>
      <c r="E30" s="30">
        <f t="shared" si="1"/>
        <v>0</v>
      </c>
      <c r="F30" s="30">
        <f t="shared" si="1"/>
        <v>0</v>
      </c>
      <c r="G30" s="30">
        <f t="shared" si="1"/>
        <v>905.63595999999995</v>
      </c>
      <c r="H30" s="30">
        <f t="shared" si="1"/>
        <v>0</v>
      </c>
      <c r="I30" s="30"/>
      <c r="J30" s="107"/>
    </row>
    <row r="31" spans="1:10" x14ac:dyDescent="0.25">
      <c r="A31" s="285"/>
      <c r="B31" s="284"/>
      <c r="C31" s="104" t="s">
        <v>24</v>
      </c>
      <c r="D31" s="103">
        <f t="shared" si="0"/>
        <v>650</v>
      </c>
      <c r="E31" s="30">
        <f t="shared" si="1"/>
        <v>0</v>
      </c>
      <c r="F31" s="30">
        <f t="shared" si="1"/>
        <v>0</v>
      </c>
      <c r="G31" s="30">
        <f t="shared" si="1"/>
        <v>650</v>
      </c>
      <c r="H31" s="30">
        <f t="shared" si="1"/>
        <v>0</v>
      </c>
      <c r="I31" s="30"/>
      <c r="J31" s="107"/>
    </row>
    <row r="32" spans="1:10" x14ac:dyDescent="0.25">
      <c r="A32" s="285"/>
      <c r="B32" s="284"/>
      <c r="C32" s="104" t="s">
        <v>27</v>
      </c>
      <c r="D32" s="103">
        <f t="shared" si="0"/>
        <v>3118.2089999999998</v>
      </c>
      <c r="E32" s="30">
        <f t="shared" si="1"/>
        <v>0</v>
      </c>
      <c r="F32" s="30">
        <f t="shared" si="1"/>
        <v>0</v>
      </c>
      <c r="G32" s="30">
        <f t="shared" si="1"/>
        <v>3118.2089999999998</v>
      </c>
      <c r="H32" s="30">
        <f t="shared" si="1"/>
        <v>0</v>
      </c>
      <c r="I32" s="30"/>
      <c r="J32" s="107"/>
    </row>
    <row r="33" spans="1:10" x14ac:dyDescent="0.25">
      <c r="A33" s="285"/>
      <c r="B33" s="284"/>
      <c r="C33" s="104" t="s">
        <v>13</v>
      </c>
      <c r="D33" s="103">
        <f t="shared" si="0"/>
        <v>897</v>
      </c>
      <c r="E33" s="30">
        <f t="shared" si="1"/>
        <v>0</v>
      </c>
      <c r="F33" s="30">
        <f t="shared" si="1"/>
        <v>0</v>
      </c>
      <c r="G33" s="30">
        <f t="shared" si="1"/>
        <v>897</v>
      </c>
      <c r="H33" s="30">
        <f t="shared" si="1"/>
        <v>0</v>
      </c>
      <c r="I33" s="30"/>
      <c r="J33" s="107"/>
    </row>
    <row r="34" spans="1:10" x14ac:dyDescent="0.25">
      <c r="A34" s="285"/>
      <c r="B34" s="284"/>
      <c r="C34" s="104" t="s">
        <v>26</v>
      </c>
      <c r="D34" s="103">
        <f t="shared" si="0"/>
        <v>0</v>
      </c>
      <c r="E34" s="30">
        <f t="shared" ref="E34:H35" si="2">E22</f>
        <v>0</v>
      </c>
      <c r="F34" s="30">
        <f t="shared" si="2"/>
        <v>0</v>
      </c>
      <c r="G34" s="30">
        <f t="shared" si="2"/>
        <v>0</v>
      </c>
      <c r="H34" s="30">
        <f t="shared" si="2"/>
        <v>0</v>
      </c>
      <c r="I34" s="30"/>
      <c r="J34" s="107"/>
    </row>
    <row r="35" spans="1:10" x14ac:dyDescent="0.25">
      <c r="A35" s="285"/>
      <c r="B35" s="284"/>
      <c r="C35" s="104" t="s">
        <v>56</v>
      </c>
      <c r="D35" s="103">
        <f t="shared" si="0"/>
        <v>0</v>
      </c>
      <c r="E35" s="30">
        <f t="shared" si="2"/>
        <v>0</v>
      </c>
      <c r="F35" s="30">
        <f t="shared" si="2"/>
        <v>0</v>
      </c>
      <c r="G35" s="30">
        <f t="shared" si="2"/>
        <v>0</v>
      </c>
      <c r="H35" s="30">
        <f t="shared" si="2"/>
        <v>0</v>
      </c>
      <c r="I35" s="30"/>
      <c r="J35" s="107"/>
    </row>
    <row r="36" spans="1:10" x14ac:dyDescent="0.25">
      <c r="A36" s="285"/>
      <c r="B36" s="284"/>
      <c r="C36" s="104" t="s">
        <v>16</v>
      </c>
      <c r="D36" s="103">
        <f t="shared" si="0"/>
        <v>666.78508999999997</v>
      </c>
      <c r="E36" s="30">
        <f>E24</f>
        <v>0</v>
      </c>
      <c r="F36" s="30">
        <f>F24</f>
        <v>0</v>
      </c>
      <c r="G36" s="30">
        <f>G24+G21</f>
        <v>666.78508999999997</v>
      </c>
      <c r="H36" s="30">
        <v>0</v>
      </c>
      <c r="I36" s="30"/>
      <c r="J36" s="107"/>
    </row>
    <row r="37" spans="1:10" x14ac:dyDescent="0.25">
      <c r="A37" s="285"/>
      <c r="B37" s="284"/>
      <c r="C37" s="104" t="s">
        <v>83</v>
      </c>
      <c r="D37" s="103">
        <f>F37+G37+E37</f>
        <v>166454</v>
      </c>
      <c r="E37" s="30">
        <v>0</v>
      </c>
      <c r="F37" s="30">
        <f>F25</f>
        <v>144754</v>
      </c>
      <c r="G37" s="30">
        <f>G25</f>
        <v>21700</v>
      </c>
      <c r="H37" s="30">
        <v>0</v>
      </c>
      <c r="I37" s="30"/>
      <c r="J37" s="107"/>
    </row>
    <row r="38" spans="1:10" x14ac:dyDescent="0.25">
      <c r="A38" s="285"/>
      <c r="B38" s="284"/>
      <c r="C38" s="104" t="s">
        <v>114</v>
      </c>
      <c r="D38" s="103">
        <f>F38+G38+E38</f>
        <v>180949.5</v>
      </c>
      <c r="E38" s="30">
        <f t="shared" ref="E38:F38" si="3">E26</f>
        <v>0</v>
      </c>
      <c r="F38" s="30">
        <f t="shared" si="3"/>
        <v>157426</v>
      </c>
      <c r="G38" s="30">
        <f>G26</f>
        <v>23523.5</v>
      </c>
      <c r="H38" s="30">
        <f>H26</f>
        <v>0</v>
      </c>
      <c r="I38" s="30"/>
      <c r="J38" s="107"/>
    </row>
    <row r="39" spans="1:10" x14ac:dyDescent="0.25">
      <c r="A39" s="285"/>
      <c r="B39" s="284"/>
      <c r="C39" s="104" t="s">
        <v>124</v>
      </c>
      <c r="D39" s="103">
        <f>F39+G39+E39</f>
        <v>89046.739999999991</v>
      </c>
      <c r="E39" s="30">
        <f t="shared" ref="E39:F39" si="4">E27</f>
        <v>0</v>
      </c>
      <c r="F39" s="30">
        <f t="shared" si="4"/>
        <v>44323</v>
      </c>
      <c r="G39" s="30">
        <f>G27</f>
        <v>44723.74</v>
      </c>
      <c r="H39" s="30">
        <f>H27</f>
        <v>0</v>
      </c>
      <c r="I39" s="30"/>
      <c r="J39" s="107"/>
    </row>
    <row r="40" spans="1:10" x14ac:dyDescent="0.25">
      <c r="A40" s="270" t="s">
        <v>113</v>
      </c>
      <c r="B40" s="271"/>
      <c r="C40" s="271"/>
      <c r="D40" s="271"/>
      <c r="E40" s="271"/>
      <c r="F40" s="271"/>
      <c r="G40" s="271"/>
      <c r="H40" s="271"/>
      <c r="I40" s="271"/>
      <c r="J40" s="272"/>
    </row>
    <row r="41" spans="1:10" ht="46.5" customHeight="1" x14ac:dyDescent="0.25">
      <c r="A41" s="256" t="s">
        <v>137</v>
      </c>
      <c r="B41" s="257"/>
      <c r="C41" s="257"/>
      <c r="D41" s="257"/>
      <c r="E41" s="257"/>
      <c r="F41" s="257"/>
      <c r="G41" s="257"/>
      <c r="H41" s="257"/>
      <c r="I41" s="257"/>
      <c r="J41" s="258"/>
    </row>
    <row r="42" spans="1:10" ht="35.25" customHeight="1" x14ac:dyDescent="0.25">
      <c r="A42" s="256" t="s">
        <v>139</v>
      </c>
      <c r="B42" s="257"/>
      <c r="C42" s="257"/>
      <c r="D42" s="257"/>
      <c r="E42" s="257"/>
      <c r="F42" s="257"/>
      <c r="G42" s="257"/>
      <c r="H42" s="257"/>
      <c r="I42" s="257"/>
      <c r="J42" s="258"/>
    </row>
    <row r="43" spans="1:10" ht="27" customHeight="1" x14ac:dyDescent="0.25">
      <c r="A43" s="276" t="s">
        <v>58</v>
      </c>
      <c r="B43" s="282" t="s">
        <v>59</v>
      </c>
      <c r="C43" s="104" t="s">
        <v>46</v>
      </c>
      <c r="D43" s="110">
        <f t="shared" ref="D43:D58" si="5">E43+F43+G43</f>
        <v>26496.459739999998</v>
      </c>
      <c r="E43" s="111">
        <v>0</v>
      </c>
      <c r="F43" s="111">
        <v>22522</v>
      </c>
      <c r="G43" s="111">
        <v>3974.4597399999998</v>
      </c>
      <c r="H43" s="111">
        <v>0</v>
      </c>
      <c r="I43" s="267" t="s">
        <v>60</v>
      </c>
      <c r="J43" s="267" t="s">
        <v>61</v>
      </c>
    </row>
    <row r="44" spans="1:10" ht="27.75" customHeight="1" x14ac:dyDescent="0.25">
      <c r="A44" s="277"/>
      <c r="B44" s="265"/>
      <c r="C44" s="104" t="s">
        <v>25</v>
      </c>
      <c r="D44" s="110">
        <f>SUM(E44:H44)</f>
        <v>0</v>
      </c>
      <c r="E44" s="111">
        <v>0</v>
      </c>
      <c r="F44" s="111">
        <v>0</v>
      </c>
      <c r="G44" s="111">
        <v>0</v>
      </c>
      <c r="H44" s="111">
        <v>0</v>
      </c>
      <c r="I44" s="268"/>
      <c r="J44" s="268"/>
    </row>
    <row r="45" spans="1:10" ht="27" customHeight="1" x14ac:dyDescent="0.25">
      <c r="A45" s="277"/>
      <c r="B45" s="265"/>
      <c r="C45" s="104" t="s">
        <v>14</v>
      </c>
      <c r="D45" s="110">
        <f>SUM(E45:H45)</f>
        <v>0</v>
      </c>
      <c r="E45" s="111">
        <v>0</v>
      </c>
      <c r="F45" s="111">
        <v>0</v>
      </c>
      <c r="G45" s="111">
        <v>0</v>
      </c>
      <c r="H45" s="111">
        <v>0</v>
      </c>
      <c r="I45" s="268"/>
      <c r="J45" s="268"/>
    </row>
    <row r="46" spans="1:10" ht="32.25" customHeight="1" x14ac:dyDescent="0.25">
      <c r="A46" s="277"/>
      <c r="B46" s="265"/>
      <c r="C46" s="104" t="s">
        <v>15</v>
      </c>
      <c r="D46" s="110">
        <f>SUM(E46:H46)</f>
        <v>0</v>
      </c>
      <c r="E46" s="111">
        <v>0</v>
      </c>
      <c r="F46" s="111">
        <v>0</v>
      </c>
      <c r="G46" s="111">
        <v>0</v>
      </c>
      <c r="H46" s="111">
        <v>0</v>
      </c>
      <c r="I46" s="268"/>
      <c r="J46" s="268"/>
    </row>
    <row r="47" spans="1:10" ht="27" customHeight="1" x14ac:dyDescent="0.25">
      <c r="A47" s="277"/>
      <c r="B47" s="265"/>
      <c r="C47" s="104" t="s">
        <v>16</v>
      </c>
      <c r="D47" s="110">
        <f>SUM(E47:H47)</f>
        <v>0</v>
      </c>
      <c r="E47" s="111">
        <v>0</v>
      </c>
      <c r="F47" s="111">
        <v>0</v>
      </c>
      <c r="G47" s="111">
        <v>0</v>
      </c>
      <c r="H47" s="111">
        <v>0</v>
      </c>
      <c r="I47" s="268"/>
      <c r="J47" s="268"/>
    </row>
    <row r="48" spans="1:10" ht="31.5" customHeight="1" x14ac:dyDescent="0.25">
      <c r="A48" s="277"/>
      <c r="B48" s="265"/>
      <c r="C48" s="104" t="s">
        <v>83</v>
      </c>
      <c r="D48" s="110">
        <f>SUM(E48:H48)</f>
        <v>0</v>
      </c>
      <c r="E48" s="111">
        <v>0</v>
      </c>
      <c r="F48" s="111">
        <v>0</v>
      </c>
      <c r="G48" s="111">
        <v>0</v>
      </c>
      <c r="H48" s="111">
        <v>0</v>
      </c>
      <c r="I48" s="268"/>
      <c r="J48" s="268"/>
    </row>
    <row r="49" spans="1:10" ht="30.75" customHeight="1" x14ac:dyDescent="0.25">
      <c r="A49" s="277"/>
      <c r="B49" s="265"/>
      <c r="C49" s="104" t="s">
        <v>114</v>
      </c>
      <c r="D49" s="103">
        <f>E49+F49+G49</f>
        <v>0</v>
      </c>
      <c r="E49" s="30">
        <v>0</v>
      </c>
      <c r="F49" s="30">
        <v>0</v>
      </c>
      <c r="G49" s="30">
        <v>0</v>
      </c>
      <c r="H49" s="112">
        <v>0</v>
      </c>
      <c r="I49" s="268"/>
      <c r="J49" s="268"/>
    </row>
    <row r="50" spans="1:10" ht="30" customHeight="1" x14ac:dyDescent="0.25">
      <c r="A50" s="278"/>
      <c r="B50" s="266"/>
      <c r="C50" s="104" t="s">
        <v>124</v>
      </c>
      <c r="D50" s="103">
        <f>E50+F50+G50</f>
        <v>0</v>
      </c>
      <c r="E50" s="30">
        <v>0</v>
      </c>
      <c r="F50" s="30">
        <v>0</v>
      </c>
      <c r="G50" s="30">
        <v>0</v>
      </c>
      <c r="H50" s="30">
        <v>0</v>
      </c>
      <c r="I50" s="269"/>
      <c r="J50" s="269"/>
    </row>
    <row r="51" spans="1:10" ht="87.75" customHeight="1" x14ac:dyDescent="0.25">
      <c r="A51" s="113" t="s">
        <v>62</v>
      </c>
      <c r="B51" s="114" t="s">
        <v>63</v>
      </c>
      <c r="C51" s="115"/>
      <c r="D51" s="110"/>
      <c r="E51" s="111"/>
      <c r="F51" s="111"/>
      <c r="G51" s="111"/>
      <c r="H51" s="111"/>
      <c r="I51" s="267" t="s">
        <v>67</v>
      </c>
      <c r="J51" s="116"/>
    </row>
    <row r="52" spans="1:10" ht="121.5" x14ac:dyDescent="0.25">
      <c r="A52" s="43" t="s">
        <v>64</v>
      </c>
      <c r="B52" s="114" t="s">
        <v>65</v>
      </c>
      <c r="C52" s="115"/>
      <c r="D52" s="110"/>
      <c r="E52" s="111"/>
      <c r="F52" s="111"/>
      <c r="G52" s="111"/>
      <c r="H52" s="111"/>
      <c r="I52" s="268"/>
      <c r="J52" s="268"/>
    </row>
    <row r="53" spans="1:10" ht="81" x14ac:dyDescent="0.25">
      <c r="A53" s="43"/>
      <c r="B53" s="114" t="s">
        <v>66</v>
      </c>
      <c r="C53" s="268" t="s">
        <v>21</v>
      </c>
      <c r="D53" s="110">
        <f t="shared" si="5"/>
        <v>700</v>
      </c>
      <c r="E53" s="111">
        <v>0</v>
      </c>
      <c r="F53" s="111">
        <v>0</v>
      </c>
      <c r="G53" s="111">
        <v>700</v>
      </c>
      <c r="H53" s="111">
        <v>0</v>
      </c>
      <c r="I53" s="268"/>
      <c r="J53" s="268"/>
    </row>
    <row r="54" spans="1:10" ht="60" customHeight="1" x14ac:dyDescent="0.25">
      <c r="A54" s="43"/>
      <c r="B54" s="114" t="s">
        <v>68</v>
      </c>
      <c r="C54" s="269"/>
      <c r="D54" s="110">
        <f t="shared" si="5"/>
        <v>750</v>
      </c>
      <c r="E54" s="111">
        <v>0</v>
      </c>
      <c r="F54" s="111">
        <v>0</v>
      </c>
      <c r="G54" s="111">
        <v>750</v>
      </c>
      <c r="H54" s="111">
        <v>0</v>
      </c>
      <c r="I54" s="268"/>
      <c r="J54" s="268"/>
    </row>
    <row r="55" spans="1:10" ht="61.5" customHeight="1" x14ac:dyDescent="0.25">
      <c r="A55" s="43"/>
      <c r="B55" s="114" t="s">
        <v>69</v>
      </c>
      <c r="C55" s="104" t="s">
        <v>24</v>
      </c>
      <c r="D55" s="110">
        <f t="shared" si="5"/>
        <v>570</v>
      </c>
      <c r="E55" s="111">
        <v>0</v>
      </c>
      <c r="F55" s="111">
        <v>0</v>
      </c>
      <c r="G55" s="111">
        <v>570</v>
      </c>
      <c r="H55" s="111">
        <v>0</v>
      </c>
      <c r="I55" s="269"/>
      <c r="J55" s="268"/>
    </row>
    <row r="56" spans="1:10" ht="23.25" customHeight="1" x14ac:dyDescent="0.25">
      <c r="A56" s="279" t="s">
        <v>70</v>
      </c>
      <c r="B56" s="282" t="s">
        <v>71</v>
      </c>
      <c r="C56" s="104" t="s">
        <v>25</v>
      </c>
      <c r="D56" s="110">
        <f t="shared" si="5"/>
        <v>0</v>
      </c>
      <c r="E56" s="111">
        <v>0</v>
      </c>
      <c r="F56" s="111">
        <v>0</v>
      </c>
      <c r="G56" s="111">
        <v>0</v>
      </c>
      <c r="H56" s="111">
        <v>0</v>
      </c>
      <c r="I56" s="267" t="s">
        <v>72</v>
      </c>
      <c r="J56" s="286" t="s">
        <v>132</v>
      </c>
    </row>
    <row r="57" spans="1:10" ht="20.25" customHeight="1" x14ac:dyDescent="0.25">
      <c r="A57" s="280"/>
      <c r="B57" s="265"/>
      <c r="C57" s="104" t="s">
        <v>14</v>
      </c>
      <c r="D57" s="110">
        <f t="shared" si="5"/>
        <v>0</v>
      </c>
      <c r="E57" s="111">
        <v>0</v>
      </c>
      <c r="F57" s="111">
        <v>0</v>
      </c>
      <c r="G57" s="111">
        <v>0</v>
      </c>
      <c r="H57" s="111">
        <v>0</v>
      </c>
      <c r="I57" s="268"/>
      <c r="J57" s="286"/>
    </row>
    <row r="58" spans="1:10" ht="22.5" customHeight="1" x14ac:dyDescent="0.25">
      <c r="A58" s="280"/>
      <c r="B58" s="265"/>
      <c r="C58" s="104" t="s">
        <v>15</v>
      </c>
      <c r="D58" s="110">
        <f t="shared" si="5"/>
        <v>0</v>
      </c>
      <c r="E58" s="111">
        <v>0</v>
      </c>
      <c r="F58" s="111">
        <v>0</v>
      </c>
      <c r="G58" s="111">
        <v>0</v>
      </c>
      <c r="H58" s="111">
        <v>0</v>
      </c>
      <c r="I58" s="268"/>
      <c r="J58" s="286"/>
    </row>
    <row r="59" spans="1:10" ht="22.5" customHeight="1" x14ac:dyDescent="0.25">
      <c r="A59" s="280"/>
      <c r="B59" s="265"/>
      <c r="C59" s="104" t="s">
        <v>16</v>
      </c>
      <c r="D59" s="110">
        <f>E59+F59+G59</f>
        <v>0</v>
      </c>
      <c r="E59" s="111">
        <v>0</v>
      </c>
      <c r="F59" s="111">
        <v>0</v>
      </c>
      <c r="G59" s="111">
        <v>0</v>
      </c>
      <c r="H59" s="111">
        <v>0</v>
      </c>
      <c r="I59" s="268"/>
      <c r="J59" s="286"/>
    </row>
    <row r="60" spans="1:10" ht="21.75" customHeight="1" x14ac:dyDescent="0.25">
      <c r="A60" s="280"/>
      <c r="B60" s="265"/>
      <c r="C60" s="104" t="s">
        <v>83</v>
      </c>
      <c r="D60" s="110">
        <f>E60+F60+G60</f>
        <v>0</v>
      </c>
      <c r="E60" s="111">
        <v>0</v>
      </c>
      <c r="F60" s="111">
        <v>0</v>
      </c>
      <c r="G60" s="111">
        <v>0</v>
      </c>
      <c r="H60" s="111">
        <v>0</v>
      </c>
      <c r="I60" s="268"/>
      <c r="J60" s="286"/>
    </row>
    <row r="61" spans="1:10" ht="17.25" customHeight="1" x14ac:dyDescent="0.25">
      <c r="A61" s="280"/>
      <c r="B61" s="265"/>
      <c r="C61" s="104" t="s">
        <v>114</v>
      </c>
      <c r="D61" s="103">
        <f>E61+F61+G61</f>
        <v>0</v>
      </c>
      <c r="E61" s="30">
        <v>0</v>
      </c>
      <c r="F61" s="30">
        <v>0</v>
      </c>
      <c r="G61" s="30">
        <v>0</v>
      </c>
      <c r="H61" s="112">
        <v>0</v>
      </c>
      <c r="I61" s="268"/>
      <c r="J61" s="286"/>
    </row>
    <row r="62" spans="1:10" ht="17.25" customHeight="1" x14ac:dyDescent="0.25">
      <c r="A62" s="281"/>
      <c r="B62" s="266"/>
      <c r="C62" s="104" t="s">
        <v>124</v>
      </c>
      <c r="D62" s="103">
        <f>E62+F62+G62</f>
        <v>0</v>
      </c>
      <c r="E62" s="30">
        <v>0</v>
      </c>
      <c r="F62" s="30">
        <v>0</v>
      </c>
      <c r="G62" s="30">
        <v>0</v>
      </c>
      <c r="H62" s="112">
        <v>0</v>
      </c>
      <c r="I62" s="269"/>
      <c r="J62" s="286"/>
    </row>
    <row r="63" spans="1:10" x14ac:dyDescent="0.25">
      <c r="A63" s="44"/>
      <c r="B63" s="117" t="s">
        <v>73</v>
      </c>
      <c r="C63" s="118" t="s">
        <v>125</v>
      </c>
      <c r="D63" s="119">
        <f>E63+F63+G63+H63</f>
        <v>28516.459739999998</v>
      </c>
      <c r="E63" s="120">
        <f>E64+E65+E66+E67+E68+E69+E70</f>
        <v>0</v>
      </c>
      <c r="F63" s="120">
        <f>F64+F65+F66+F67+F68+F69+F70</f>
        <v>22522</v>
      </c>
      <c r="G63" s="120">
        <f>G64+G65+G66+G67+G68+G69+G70</f>
        <v>5994.4597400000002</v>
      </c>
      <c r="H63" s="111">
        <v>0</v>
      </c>
      <c r="I63" s="287"/>
      <c r="J63" s="267"/>
    </row>
    <row r="64" spans="1:10" x14ac:dyDescent="0.25">
      <c r="A64" s="189"/>
      <c r="B64" s="282" t="s">
        <v>7</v>
      </c>
      <c r="C64" s="104" t="s">
        <v>46</v>
      </c>
      <c r="D64" s="110">
        <f>E64+F64+G64+H64</f>
        <v>27946.459739999998</v>
      </c>
      <c r="E64" s="111">
        <f>E43+E53+E54</f>
        <v>0</v>
      </c>
      <c r="F64" s="111">
        <f>F43+F53+F54</f>
        <v>22522</v>
      </c>
      <c r="G64" s="111">
        <f>G43+G53+G54</f>
        <v>5424.4597400000002</v>
      </c>
      <c r="H64" s="111">
        <v>0</v>
      </c>
      <c r="I64" s="288"/>
      <c r="J64" s="268"/>
    </row>
    <row r="65" spans="1:10" x14ac:dyDescent="0.25">
      <c r="A65" s="190"/>
      <c r="B65" s="265"/>
      <c r="C65" s="104" t="s">
        <v>23</v>
      </c>
      <c r="D65" s="110">
        <f t="shared" ref="D65:D69" si="6">E65+F65+G65+H65</f>
        <v>0</v>
      </c>
      <c r="E65" s="111">
        <v>0</v>
      </c>
      <c r="F65" s="111">
        <v>0</v>
      </c>
      <c r="G65" s="111">
        <v>0</v>
      </c>
      <c r="H65" s="111">
        <v>0</v>
      </c>
      <c r="I65" s="288"/>
      <c r="J65" s="268"/>
    </row>
    <row r="66" spans="1:10" x14ac:dyDescent="0.25">
      <c r="A66" s="190"/>
      <c r="B66" s="265"/>
      <c r="C66" s="104" t="s">
        <v>24</v>
      </c>
      <c r="D66" s="110">
        <f t="shared" si="6"/>
        <v>570</v>
      </c>
      <c r="E66" s="111">
        <f>E55</f>
        <v>0</v>
      </c>
      <c r="F66" s="111">
        <f>F55</f>
        <v>0</v>
      </c>
      <c r="G66" s="111">
        <f>G55</f>
        <v>570</v>
      </c>
      <c r="H66" s="111">
        <v>0</v>
      </c>
      <c r="I66" s="288"/>
      <c r="J66" s="268"/>
    </row>
    <row r="67" spans="1:10" x14ac:dyDescent="0.25">
      <c r="A67" s="190"/>
      <c r="B67" s="265"/>
      <c r="C67" s="104" t="s">
        <v>27</v>
      </c>
      <c r="D67" s="110">
        <f t="shared" si="6"/>
        <v>0</v>
      </c>
      <c r="E67" s="111">
        <v>0</v>
      </c>
      <c r="F67" s="111">
        <v>0</v>
      </c>
      <c r="G67" s="111">
        <v>0</v>
      </c>
      <c r="H67" s="111">
        <v>0</v>
      </c>
      <c r="I67" s="288"/>
      <c r="J67" s="268"/>
    </row>
    <row r="68" spans="1:10" x14ac:dyDescent="0.25">
      <c r="A68" s="190"/>
      <c r="B68" s="265"/>
      <c r="C68" s="104" t="s">
        <v>25</v>
      </c>
      <c r="D68" s="110">
        <f t="shared" si="6"/>
        <v>0</v>
      </c>
      <c r="E68" s="111">
        <f t="shared" ref="E68:G70" si="7">E44+E56</f>
        <v>0</v>
      </c>
      <c r="F68" s="111">
        <f t="shared" si="7"/>
        <v>0</v>
      </c>
      <c r="G68" s="111">
        <f t="shared" si="7"/>
        <v>0</v>
      </c>
      <c r="H68" s="111">
        <v>0</v>
      </c>
      <c r="I68" s="288"/>
      <c r="J68" s="268"/>
    </row>
    <row r="69" spans="1:10" x14ac:dyDescent="0.25">
      <c r="A69" s="190"/>
      <c r="B69" s="265"/>
      <c r="C69" s="104" t="s">
        <v>14</v>
      </c>
      <c r="D69" s="110">
        <f t="shared" si="6"/>
        <v>0</v>
      </c>
      <c r="E69" s="111">
        <f t="shared" si="7"/>
        <v>0</v>
      </c>
      <c r="F69" s="111">
        <f t="shared" si="7"/>
        <v>0</v>
      </c>
      <c r="G69" s="111">
        <f t="shared" si="7"/>
        <v>0</v>
      </c>
      <c r="H69" s="111">
        <v>0</v>
      </c>
      <c r="I69" s="288"/>
      <c r="J69" s="268"/>
    </row>
    <row r="70" spans="1:10" x14ac:dyDescent="0.25">
      <c r="A70" s="190"/>
      <c r="B70" s="265"/>
      <c r="C70" s="104" t="s">
        <v>15</v>
      </c>
      <c r="D70" s="110">
        <f>E70+F70+G70+H70</f>
        <v>0</v>
      </c>
      <c r="E70" s="111">
        <f t="shared" si="7"/>
        <v>0</v>
      </c>
      <c r="F70" s="111">
        <f t="shared" si="7"/>
        <v>0</v>
      </c>
      <c r="G70" s="111">
        <f t="shared" si="7"/>
        <v>0</v>
      </c>
      <c r="H70" s="111">
        <v>0</v>
      </c>
      <c r="I70" s="288"/>
      <c r="J70" s="268"/>
    </row>
    <row r="71" spans="1:10" x14ac:dyDescent="0.25">
      <c r="A71" s="190"/>
      <c r="B71" s="265"/>
      <c r="C71" s="104" t="s">
        <v>16</v>
      </c>
      <c r="D71" s="110">
        <f>E71+F71+G71+H71</f>
        <v>0</v>
      </c>
      <c r="E71" s="111">
        <f>E59+E47</f>
        <v>0</v>
      </c>
      <c r="F71" s="111">
        <f>F59+F47</f>
        <v>0</v>
      </c>
      <c r="G71" s="111">
        <f>G59+G47</f>
        <v>0</v>
      </c>
      <c r="H71" s="111">
        <v>0</v>
      </c>
      <c r="I71" s="288"/>
      <c r="J71" s="268"/>
    </row>
    <row r="72" spans="1:10" x14ac:dyDescent="0.25">
      <c r="A72" s="190"/>
      <c r="B72" s="265"/>
      <c r="C72" s="104" t="s">
        <v>83</v>
      </c>
      <c r="D72" s="110">
        <v>0</v>
      </c>
      <c r="E72" s="111">
        <f>E63+E51</f>
        <v>0</v>
      </c>
      <c r="F72" s="111">
        <v>0</v>
      </c>
      <c r="G72" s="111">
        <v>0</v>
      </c>
      <c r="H72" s="111">
        <v>0</v>
      </c>
      <c r="I72" s="288"/>
      <c r="J72" s="268"/>
    </row>
    <row r="73" spans="1:10" x14ac:dyDescent="0.25">
      <c r="A73" s="190"/>
      <c r="B73" s="265"/>
      <c r="C73" s="104" t="s">
        <v>114</v>
      </c>
      <c r="D73" s="103">
        <f>E73+F73+G73</f>
        <v>0</v>
      </c>
      <c r="E73" s="30">
        <f t="shared" ref="E73:G73" si="8">E61</f>
        <v>0</v>
      </c>
      <c r="F73" s="30">
        <f t="shared" si="8"/>
        <v>0</v>
      </c>
      <c r="G73" s="30">
        <f t="shared" si="8"/>
        <v>0</v>
      </c>
      <c r="H73" s="30">
        <f>H61</f>
        <v>0</v>
      </c>
      <c r="I73" s="288"/>
      <c r="J73" s="268"/>
    </row>
    <row r="74" spans="1:10" x14ac:dyDescent="0.25">
      <c r="A74" s="191"/>
      <c r="B74" s="266"/>
      <c r="C74" s="104" t="s">
        <v>124</v>
      </c>
      <c r="D74" s="103">
        <f>E74+F74+G74</f>
        <v>0</v>
      </c>
      <c r="E74" s="30">
        <f t="shared" ref="E74:G74" si="9">E62</f>
        <v>0</v>
      </c>
      <c r="F74" s="30">
        <f t="shared" si="9"/>
        <v>0</v>
      </c>
      <c r="G74" s="30">
        <f t="shared" si="9"/>
        <v>0</v>
      </c>
      <c r="H74" s="30">
        <f>H62</f>
        <v>0</v>
      </c>
      <c r="I74" s="289"/>
      <c r="J74" s="269"/>
    </row>
    <row r="75" spans="1:10" x14ac:dyDescent="0.25">
      <c r="A75" s="121"/>
      <c r="B75" s="121" t="s">
        <v>8</v>
      </c>
      <c r="C75" s="122" t="s">
        <v>125</v>
      </c>
      <c r="D75" s="120">
        <f>E75+F75+G75</f>
        <v>475304.14766999998</v>
      </c>
      <c r="E75" s="120">
        <f t="shared" ref="E75" si="10">E76+E77+E78+E79+E80+E81+E82+E83+E84+E85+E86</f>
        <v>0</v>
      </c>
      <c r="F75" s="120">
        <f>F76+F77+F78+F79+F80+F81+F82+F83+F84+F85+F86</f>
        <v>369025</v>
      </c>
      <c r="G75" s="120">
        <f>G76+G77+G78+G79+G80+G81+G82+G83+G84+G85+G86</f>
        <v>106279.14767000001</v>
      </c>
      <c r="H75" s="120">
        <v>0</v>
      </c>
      <c r="I75" s="290"/>
      <c r="J75" s="267"/>
    </row>
    <row r="76" spans="1:10" x14ac:dyDescent="0.25">
      <c r="A76" s="189"/>
      <c r="B76" s="282" t="s">
        <v>7</v>
      </c>
      <c r="C76" s="123" t="s">
        <v>21</v>
      </c>
      <c r="D76" s="111">
        <f>E76+F76+G76</f>
        <v>32046.277620000001</v>
      </c>
      <c r="E76" s="111">
        <f t="shared" ref="E76:G81" si="11">E29+E64</f>
        <v>0</v>
      </c>
      <c r="F76" s="111">
        <f t="shared" si="11"/>
        <v>22522</v>
      </c>
      <c r="G76" s="111">
        <f t="shared" si="11"/>
        <v>9524.2776200000008</v>
      </c>
      <c r="H76" s="111">
        <v>0</v>
      </c>
      <c r="I76" s="291"/>
      <c r="J76" s="268"/>
    </row>
    <row r="77" spans="1:10" x14ac:dyDescent="0.25">
      <c r="A77" s="190"/>
      <c r="B77" s="265"/>
      <c r="C77" s="123" t="s">
        <v>10</v>
      </c>
      <c r="D77" s="111">
        <f>D17</f>
        <v>905.63595999999995</v>
      </c>
      <c r="E77" s="111">
        <f t="shared" si="11"/>
        <v>0</v>
      </c>
      <c r="F77" s="111">
        <f t="shared" si="11"/>
        <v>0</v>
      </c>
      <c r="G77" s="111">
        <f t="shared" si="11"/>
        <v>905.63595999999995</v>
      </c>
      <c r="H77" s="111">
        <v>0</v>
      </c>
      <c r="I77" s="291"/>
      <c r="J77" s="268"/>
    </row>
    <row r="78" spans="1:10" x14ac:dyDescent="0.25">
      <c r="A78" s="190"/>
      <c r="B78" s="265"/>
      <c r="C78" s="123" t="s">
        <v>11</v>
      </c>
      <c r="D78" s="111">
        <f>E78+F78+G78+H78</f>
        <v>1220</v>
      </c>
      <c r="E78" s="111">
        <f t="shared" si="11"/>
        <v>0</v>
      </c>
      <c r="F78" s="111">
        <f t="shared" si="11"/>
        <v>0</v>
      </c>
      <c r="G78" s="111">
        <f t="shared" si="11"/>
        <v>1220</v>
      </c>
      <c r="H78" s="111">
        <v>0</v>
      </c>
      <c r="I78" s="291"/>
      <c r="J78" s="268"/>
    </row>
    <row r="79" spans="1:10" x14ac:dyDescent="0.25">
      <c r="A79" s="190"/>
      <c r="B79" s="265"/>
      <c r="C79" s="123" t="s">
        <v>12</v>
      </c>
      <c r="D79" s="111">
        <f>E79+F79+G79+H79</f>
        <v>3118.2089999999998</v>
      </c>
      <c r="E79" s="111">
        <f t="shared" si="11"/>
        <v>0</v>
      </c>
      <c r="F79" s="111">
        <f t="shared" si="11"/>
        <v>0</v>
      </c>
      <c r="G79" s="111">
        <f t="shared" si="11"/>
        <v>3118.2089999999998</v>
      </c>
      <c r="H79" s="111">
        <v>0</v>
      </c>
      <c r="I79" s="291"/>
      <c r="J79" s="268"/>
    </row>
    <row r="80" spans="1:10" x14ac:dyDescent="0.25">
      <c r="A80" s="190"/>
      <c r="B80" s="265"/>
      <c r="C80" s="123" t="s">
        <v>13</v>
      </c>
      <c r="D80" s="111">
        <f>E80+F80+G80</f>
        <v>897</v>
      </c>
      <c r="E80" s="111">
        <f t="shared" si="11"/>
        <v>0</v>
      </c>
      <c r="F80" s="111">
        <f t="shared" si="11"/>
        <v>0</v>
      </c>
      <c r="G80" s="111">
        <f t="shared" si="11"/>
        <v>897</v>
      </c>
      <c r="H80" s="111">
        <v>0</v>
      </c>
      <c r="I80" s="291"/>
      <c r="J80" s="268"/>
    </row>
    <row r="81" spans="1:10" x14ac:dyDescent="0.25">
      <c r="A81" s="190"/>
      <c r="B81" s="265"/>
      <c r="C81" s="123" t="s">
        <v>14</v>
      </c>
      <c r="D81" s="111">
        <f>E81+F81+G81+H81</f>
        <v>0</v>
      </c>
      <c r="E81" s="111">
        <f t="shared" si="11"/>
        <v>0</v>
      </c>
      <c r="F81" s="111">
        <f t="shared" si="11"/>
        <v>0</v>
      </c>
      <c r="G81" s="111">
        <f t="shared" si="11"/>
        <v>0</v>
      </c>
      <c r="H81" s="111">
        <v>0</v>
      </c>
      <c r="I81" s="291"/>
      <c r="J81" s="268"/>
    </row>
    <row r="82" spans="1:10" x14ac:dyDescent="0.25">
      <c r="A82" s="190"/>
      <c r="B82" s="265"/>
      <c r="C82" s="123" t="s">
        <v>15</v>
      </c>
      <c r="D82" s="111">
        <f>E82+F82+G82+H82</f>
        <v>0</v>
      </c>
      <c r="E82" s="111">
        <f>E35+E58</f>
        <v>0</v>
      </c>
      <c r="F82" s="111">
        <f>F35+F58</f>
        <v>0</v>
      </c>
      <c r="G82" s="111">
        <f>G35+G58</f>
        <v>0</v>
      </c>
      <c r="H82" s="111">
        <v>0</v>
      </c>
      <c r="I82" s="291"/>
      <c r="J82" s="268"/>
    </row>
    <row r="83" spans="1:10" x14ac:dyDescent="0.25">
      <c r="A83" s="190"/>
      <c r="B83" s="265"/>
      <c r="C83" s="124" t="s">
        <v>16</v>
      </c>
      <c r="D83" s="111">
        <f>E83+F83+G83+H83</f>
        <v>666.78508999999997</v>
      </c>
      <c r="E83" s="111">
        <f>E36+E71</f>
        <v>0</v>
      </c>
      <c r="F83" s="111">
        <f>F36+F71</f>
        <v>0</v>
      </c>
      <c r="G83" s="111">
        <f>G36+G71</f>
        <v>666.78508999999997</v>
      </c>
      <c r="H83" s="111">
        <v>0</v>
      </c>
      <c r="I83" s="291"/>
      <c r="J83" s="268"/>
    </row>
    <row r="84" spans="1:10" x14ac:dyDescent="0.25">
      <c r="A84" s="190"/>
      <c r="B84" s="265"/>
      <c r="C84" s="124" t="s">
        <v>83</v>
      </c>
      <c r="D84" s="111">
        <f>E84+F84+G84</f>
        <v>166454</v>
      </c>
      <c r="E84" s="111">
        <f t="shared" ref="E84:G84" si="12">E72+E37</f>
        <v>0</v>
      </c>
      <c r="F84" s="111">
        <f t="shared" si="12"/>
        <v>144754</v>
      </c>
      <c r="G84" s="111">
        <f t="shared" si="12"/>
        <v>21700</v>
      </c>
      <c r="H84" s="111">
        <f>H72+H37</f>
        <v>0</v>
      </c>
      <c r="I84" s="291"/>
      <c r="J84" s="268"/>
    </row>
    <row r="85" spans="1:10" x14ac:dyDescent="0.25">
      <c r="A85" s="190"/>
      <c r="B85" s="265"/>
      <c r="C85" s="104" t="s">
        <v>114</v>
      </c>
      <c r="D85" s="103">
        <f>E85+F85+G85</f>
        <v>180949.5</v>
      </c>
      <c r="E85" s="30">
        <f t="shared" ref="E85:G86" si="13">E73+E38</f>
        <v>0</v>
      </c>
      <c r="F85" s="30">
        <f t="shared" si="13"/>
        <v>157426</v>
      </c>
      <c r="G85" s="30">
        <f t="shared" si="13"/>
        <v>23523.5</v>
      </c>
      <c r="H85" s="30">
        <f>H73+H38</f>
        <v>0</v>
      </c>
      <c r="I85" s="291"/>
      <c r="J85" s="268"/>
    </row>
    <row r="86" spans="1:10" x14ac:dyDescent="0.25">
      <c r="A86" s="191"/>
      <c r="B86" s="266"/>
      <c r="C86" s="104" t="s">
        <v>126</v>
      </c>
      <c r="D86" s="103">
        <f>E86+F86+G86</f>
        <v>89046.739999999991</v>
      </c>
      <c r="E86" s="30">
        <f t="shared" si="13"/>
        <v>0</v>
      </c>
      <c r="F86" s="30">
        <f t="shared" si="13"/>
        <v>44323</v>
      </c>
      <c r="G86" s="30">
        <f t="shared" si="13"/>
        <v>44723.74</v>
      </c>
      <c r="H86" s="30">
        <f>H74+H39</f>
        <v>0</v>
      </c>
      <c r="I86" s="292"/>
      <c r="J86" s="269"/>
    </row>
    <row r="88" spans="1:10" x14ac:dyDescent="0.25">
      <c r="B88" s="263" t="s">
        <v>82</v>
      </c>
      <c r="C88" s="263"/>
      <c r="D88" s="263"/>
    </row>
  </sheetData>
  <mergeCells count="51">
    <mergeCell ref="B76:B86"/>
    <mergeCell ref="A76:A86"/>
    <mergeCell ref="J52:J55"/>
    <mergeCell ref="J56:J62"/>
    <mergeCell ref="I63:I74"/>
    <mergeCell ref="J63:J74"/>
    <mergeCell ref="I75:I86"/>
    <mergeCell ref="J75:J86"/>
    <mergeCell ref="B22:B27"/>
    <mergeCell ref="B29:B39"/>
    <mergeCell ref="A22:A27"/>
    <mergeCell ref="A29:A39"/>
    <mergeCell ref="A64:A74"/>
    <mergeCell ref="B64:B74"/>
    <mergeCell ref="B43:B50"/>
    <mergeCell ref="A43:A50"/>
    <mergeCell ref="B88:D88"/>
    <mergeCell ref="A15:J15"/>
    <mergeCell ref="I16:I18"/>
    <mergeCell ref="J16:J18"/>
    <mergeCell ref="I51:I55"/>
    <mergeCell ref="A40:J40"/>
    <mergeCell ref="A41:J41"/>
    <mergeCell ref="A42:J42"/>
    <mergeCell ref="C53:C54"/>
    <mergeCell ref="B19:B21"/>
    <mergeCell ref="A19:A21"/>
    <mergeCell ref="J43:J50"/>
    <mergeCell ref="A56:A62"/>
    <mergeCell ref="B56:B62"/>
    <mergeCell ref="I56:I62"/>
    <mergeCell ref="I43:I50"/>
    <mergeCell ref="H7:J7"/>
    <mergeCell ref="A8:J8"/>
    <mergeCell ref="A14:J14"/>
    <mergeCell ref="A9:A11"/>
    <mergeCell ref="B9:B11"/>
    <mergeCell ref="C9:C11"/>
    <mergeCell ref="D9:D11"/>
    <mergeCell ref="E9:H9"/>
    <mergeCell ref="I9:I11"/>
    <mergeCell ref="J9:J11"/>
    <mergeCell ref="E10:E11"/>
    <mergeCell ref="F10:G10"/>
    <mergeCell ref="H10:H11"/>
    <mergeCell ref="A13:J13"/>
    <mergeCell ref="H1:J1"/>
    <mergeCell ref="H2:J2"/>
    <mergeCell ref="H3:J3"/>
    <mergeCell ref="H4:J4"/>
    <mergeCell ref="H6:J6"/>
  </mergeCells>
  <pageMargins left="0.25" right="0.25" top="0.75" bottom="0.75" header="0.3" footer="0.3"/>
  <pageSetup paperSize="9" scale="6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workbookViewId="0">
      <selection activeCell="H4" sqref="H4:J4"/>
    </sheetView>
  </sheetViews>
  <sheetFormatPr defaultRowHeight="15" x14ac:dyDescent="0.25"/>
  <cols>
    <col min="1" max="1" width="6.42578125" customWidth="1"/>
    <col min="2" max="2" width="37.140625" customWidth="1"/>
    <col min="3" max="3" width="14.140625" customWidth="1"/>
    <col min="4" max="4" width="17.140625" customWidth="1"/>
    <col min="5" max="5" width="13.5703125" customWidth="1"/>
    <col min="6" max="6" width="17" customWidth="1"/>
    <col min="7" max="7" width="16.5703125" customWidth="1"/>
    <col min="8" max="8" width="18.85546875" customWidth="1"/>
    <col min="9" max="9" width="15.28515625" customWidth="1"/>
    <col min="10" max="10" width="21.42578125" customWidth="1"/>
    <col min="11" max="11" width="17.28515625" customWidth="1"/>
  </cols>
  <sheetData>
    <row r="1" spans="1:10" x14ac:dyDescent="0.25">
      <c r="H1" s="183" t="s">
        <v>156</v>
      </c>
      <c r="I1" s="183"/>
      <c r="J1" s="183"/>
    </row>
    <row r="2" spans="1:10" x14ac:dyDescent="0.25">
      <c r="H2" s="184" t="s">
        <v>150</v>
      </c>
      <c r="I2" s="184"/>
      <c r="J2" s="184"/>
    </row>
    <row r="3" spans="1:10" x14ac:dyDescent="0.25">
      <c r="H3" s="183" t="s">
        <v>151</v>
      </c>
      <c r="I3" s="183"/>
      <c r="J3" s="183"/>
    </row>
    <row r="4" spans="1:10" x14ac:dyDescent="0.25">
      <c r="H4" s="185" t="s">
        <v>160</v>
      </c>
      <c r="I4" s="185"/>
      <c r="J4" s="185"/>
    </row>
    <row r="7" spans="1:10" x14ac:dyDescent="0.25">
      <c r="A7" s="6"/>
      <c r="B7" s="6"/>
      <c r="C7" s="6"/>
      <c r="D7" s="6"/>
      <c r="E7" s="6"/>
      <c r="F7" s="6"/>
      <c r="G7" s="252" t="s">
        <v>74</v>
      </c>
      <c r="H7" s="252"/>
      <c r="I7" s="252"/>
      <c r="J7" s="252"/>
    </row>
    <row r="8" spans="1:10" ht="26.25" customHeight="1" x14ac:dyDescent="0.25">
      <c r="A8" s="6"/>
      <c r="B8" s="6"/>
      <c r="C8" s="6"/>
      <c r="D8" s="6"/>
      <c r="E8" s="6"/>
      <c r="F8" s="6"/>
      <c r="G8" s="253" t="s">
        <v>122</v>
      </c>
      <c r="H8" s="253"/>
      <c r="I8" s="253"/>
      <c r="J8" s="253"/>
    </row>
    <row r="9" spans="1:10" ht="15.75" x14ac:dyDescent="0.25">
      <c r="A9" s="6"/>
      <c r="B9" s="6"/>
      <c r="C9" s="6"/>
      <c r="D9" s="6"/>
      <c r="E9" s="6"/>
      <c r="F9" s="6"/>
      <c r="G9" s="13"/>
      <c r="H9" s="13"/>
      <c r="I9" s="13"/>
      <c r="J9" s="13"/>
    </row>
    <row r="10" spans="1:10" ht="33.75" customHeight="1" x14ac:dyDescent="0.25">
      <c r="A10" s="293" t="s">
        <v>123</v>
      </c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 x14ac:dyDescent="0.25">
      <c r="A11" s="217" t="s">
        <v>0</v>
      </c>
      <c r="B11" s="218" t="s">
        <v>19</v>
      </c>
      <c r="C11" s="218" t="s">
        <v>20</v>
      </c>
      <c r="D11" s="218" t="s">
        <v>29</v>
      </c>
      <c r="E11" s="218" t="s">
        <v>1</v>
      </c>
      <c r="F11" s="218"/>
      <c r="G11" s="218"/>
      <c r="H11" s="218"/>
      <c r="I11" s="218" t="s">
        <v>30</v>
      </c>
      <c r="J11" s="218" t="s">
        <v>9</v>
      </c>
    </row>
    <row r="12" spans="1:10" x14ac:dyDescent="0.25">
      <c r="A12" s="217"/>
      <c r="B12" s="218"/>
      <c r="C12" s="218"/>
      <c r="D12" s="218"/>
      <c r="E12" s="5" t="s">
        <v>3</v>
      </c>
      <c r="F12" s="218" t="s">
        <v>4</v>
      </c>
      <c r="G12" s="218"/>
      <c r="H12" s="218" t="s">
        <v>2</v>
      </c>
      <c r="I12" s="218"/>
      <c r="J12" s="218"/>
    </row>
    <row r="13" spans="1:10" ht="80.25" customHeight="1" x14ac:dyDescent="0.25">
      <c r="A13" s="217"/>
      <c r="B13" s="218"/>
      <c r="C13" s="218"/>
      <c r="D13" s="218"/>
      <c r="E13" s="5"/>
      <c r="F13" s="5" t="s">
        <v>31</v>
      </c>
      <c r="G13" s="5" t="s">
        <v>5</v>
      </c>
      <c r="H13" s="218"/>
      <c r="I13" s="218"/>
      <c r="J13" s="218"/>
    </row>
    <row r="14" spans="1:10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</row>
    <row r="15" spans="1:10" x14ac:dyDescent="0.25">
      <c r="A15" s="295" t="s">
        <v>75</v>
      </c>
      <c r="B15" s="295"/>
      <c r="C15" s="295"/>
      <c r="D15" s="295"/>
      <c r="E15" s="295"/>
      <c r="F15" s="295"/>
      <c r="G15" s="295"/>
      <c r="H15" s="295"/>
      <c r="I15" s="295"/>
      <c r="J15" s="295"/>
    </row>
    <row r="16" spans="1:10" ht="21.75" customHeight="1" x14ac:dyDescent="0.25">
      <c r="A16" s="296" t="s">
        <v>140</v>
      </c>
      <c r="B16" s="296"/>
      <c r="C16" s="296"/>
      <c r="D16" s="296"/>
      <c r="E16" s="296"/>
      <c r="F16" s="296"/>
      <c r="G16" s="296"/>
      <c r="H16" s="296"/>
      <c r="I16" s="296"/>
      <c r="J16" s="296"/>
    </row>
    <row r="17" spans="1:15" ht="23.25" customHeight="1" x14ac:dyDescent="0.25">
      <c r="A17" s="296" t="s">
        <v>141</v>
      </c>
      <c r="B17" s="296"/>
      <c r="C17" s="296"/>
      <c r="D17" s="296"/>
      <c r="E17" s="296"/>
      <c r="F17" s="296"/>
      <c r="G17" s="296"/>
      <c r="H17" s="296"/>
      <c r="I17" s="296"/>
      <c r="J17" s="296"/>
    </row>
    <row r="18" spans="1:15" ht="40.5" x14ac:dyDescent="0.25">
      <c r="A18" s="72">
        <v>1</v>
      </c>
      <c r="B18" s="126" t="s">
        <v>76</v>
      </c>
      <c r="C18" s="83" t="s">
        <v>128</v>
      </c>
      <c r="D18" s="127"/>
      <c r="E18" s="128"/>
      <c r="F18" s="128"/>
      <c r="G18" s="128"/>
      <c r="H18" s="128"/>
      <c r="I18" s="129" t="s">
        <v>41</v>
      </c>
      <c r="J18" s="81"/>
    </row>
    <row r="19" spans="1:15" ht="40.5" x14ac:dyDescent="0.25">
      <c r="A19" s="86">
        <v>2</v>
      </c>
      <c r="B19" s="126" t="s">
        <v>77</v>
      </c>
      <c r="C19" s="83" t="s">
        <v>128</v>
      </c>
      <c r="D19" s="128"/>
      <c r="E19" s="128"/>
      <c r="F19" s="128"/>
      <c r="G19" s="128"/>
      <c r="H19" s="128"/>
      <c r="I19" s="129" t="s">
        <v>41</v>
      </c>
      <c r="J19" s="130"/>
    </row>
    <row r="20" spans="1:15" ht="40.5" x14ac:dyDescent="0.25">
      <c r="A20" s="86">
        <v>3</v>
      </c>
      <c r="B20" s="126" t="s">
        <v>35</v>
      </c>
      <c r="C20" s="83" t="s">
        <v>128</v>
      </c>
      <c r="D20" s="128"/>
      <c r="E20" s="128"/>
      <c r="F20" s="128"/>
      <c r="G20" s="128"/>
      <c r="H20" s="131"/>
      <c r="I20" s="129" t="s">
        <v>41</v>
      </c>
      <c r="J20" s="130"/>
    </row>
    <row r="21" spans="1:15" ht="40.5" x14ac:dyDescent="0.25">
      <c r="A21" s="72">
        <v>4</v>
      </c>
      <c r="B21" s="126" t="s">
        <v>78</v>
      </c>
      <c r="C21" s="83" t="s">
        <v>128</v>
      </c>
      <c r="D21" s="131"/>
      <c r="E21" s="131"/>
      <c r="F21" s="131"/>
      <c r="G21" s="127"/>
      <c r="H21" s="131"/>
      <c r="I21" s="129" t="s">
        <v>41</v>
      </c>
      <c r="J21" s="81"/>
    </row>
    <row r="22" spans="1:15" ht="15" customHeight="1" x14ac:dyDescent="0.25">
      <c r="A22" s="192">
        <v>5</v>
      </c>
      <c r="B22" s="189" t="s">
        <v>75</v>
      </c>
      <c r="C22" s="72" t="s">
        <v>46</v>
      </c>
      <c r="D22" s="128">
        <f t="shared" ref="D22:D28" si="0">SUM(E22:H22)</f>
        <v>6851.2604000000001</v>
      </c>
      <c r="E22" s="128">
        <v>0</v>
      </c>
      <c r="F22" s="128">
        <v>1913.7329999999999</v>
      </c>
      <c r="G22" s="132">
        <v>1530.5273999999999</v>
      </c>
      <c r="H22" s="128">
        <v>3407</v>
      </c>
      <c r="I22" s="297" t="s">
        <v>92</v>
      </c>
      <c r="J22" s="195" t="s">
        <v>149</v>
      </c>
    </row>
    <row r="23" spans="1:15" ht="15" customHeight="1" x14ac:dyDescent="0.25">
      <c r="A23" s="193"/>
      <c r="B23" s="190"/>
      <c r="C23" s="72" t="s">
        <v>10</v>
      </c>
      <c r="D23" s="128">
        <f t="shared" si="0"/>
        <v>5689.2170000000006</v>
      </c>
      <c r="E23" s="128">
        <v>0</v>
      </c>
      <c r="F23" s="128">
        <v>1754.12</v>
      </c>
      <c r="G23" s="132">
        <v>740</v>
      </c>
      <c r="H23" s="128">
        <v>3195.0970000000002</v>
      </c>
      <c r="I23" s="298"/>
      <c r="J23" s="196"/>
    </row>
    <row r="24" spans="1:15" ht="15" customHeight="1" x14ac:dyDescent="0.25">
      <c r="A24" s="193"/>
      <c r="B24" s="190"/>
      <c r="C24" s="72" t="s">
        <v>11</v>
      </c>
      <c r="D24" s="128">
        <f t="shared" si="0"/>
        <v>9680</v>
      </c>
      <c r="E24" s="128">
        <v>0</v>
      </c>
      <c r="F24" s="128">
        <v>2339.4839999999999</v>
      </c>
      <c r="G24" s="132">
        <v>1075.0847000000001</v>
      </c>
      <c r="H24" s="128">
        <v>6265.4313000000002</v>
      </c>
      <c r="I24" s="298"/>
      <c r="J24" s="196"/>
    </row>
    <row r="25" spans="1:15" ht="15" customHeight="1" x14ac:dyDescent="0.25">
      <c r="A25" s="193"/>
      <c r="B25" s="190"/>
      <c r="C25" s="72" t="s">
        <v>27</v>
      </c>
      <c r="D25" s="128">
        <f t="shared" si="0"/>
        <v>0</v>
      </c>
      <c r="E25" s="128">
        <v>0</v>
      </c>
      <c r="F25" s="128">
        <v>0</v>
      </c>
      <c r="G25" s="132">
        <v>0</v>
      </c>
      <c r="H25" s="128">
        <v>0</v>
      </c>
      <c r="I25" s="298"/>
      <c r="J25" s="196"/>
    </row>
    <row r="26" spans="1:15" ht="15" customHeight="1" x14ac:dyDescent="0.25">
      <c r="A26" s="193"/>
      <c r="B26" s="190"/>
      <c r="C26" s="72" t="s">
        <v>13</v>
      </c>
      <c r="D26" s="128">
        <f>SUM(E26:H26)</f>
        <v>881.24399999999991</v>
      </c>
      <c r="E26" s="128">
        <v>0</v>
      </c>
      <c r="F26" s="128">
        <v>774.8</v>
      </c>
      <c r="G26" s="132">
        <v>106.444</v>
      </c>
      <c r="H26" s="128">
        <v>0</v>
      </c>
      <c r="I26" s="298"/>
      <c r="J26" s="196"/>
    </row>
    <row r="27" spans="1:15" ht="15" customHeight="1" x14ac:dyDescent="0.25">
      <c r="A27" s="193"/>
      <c r="B27" s="190"/>
      <c r="C27" s="72" t="s">
        <v>14</v>
      </c>
      <c r="D27" s="128">
        <f t="shared" si="0"/>
        <v>1209.80555</v>
      </c>
      <c r="E27" s="128">
        <v>0</v>
      </c>
      <c r="F27" s="128">
        <v>864.1</v>
      </c>
      <c r="G27" s="132">
        <v>345.70555000000002</v>
      </c>
      <c r="H27" s="128">
        <v>0</v>
      </c>
      <c r="I27" s="298"/>
      <c r="J27" s="196"/>
    </row>
    <row r="28" spans="1:15" ht="15.75" customHeight="1" x14ac:dyDescent="0.25">
      <c r="A28" s="193"/>
      <c r="B28" s="190"/>
      <c r="C28" s="72" t="s">
        <v>15</v>
      </c>
      <c r="D28" s="128">
        <f t="shared" si="0"/>
        <v>973.9</v>
      </c>
      <c r="E28" s="128">
        <v>0</v>
      </c>
      <c r="F28" s="128">
        <v>793.9</v>
      </c>
      <c r="G28" s="132">
        <v>180</v>
      </c>
      <c r="H28" s="128">
        <v>0</v>
      </c>
      <c r="I28" s="298"/>
      <c r="J28" s="196"/>
    </row>
    <row r="29" spans="1:15" ht="15.75" customHeight="1" x14ac:dyDescent="0.25">
      <c r="A29" s="193"/>
      <c r="B29" s="190"/>
      <c r="C29" s="72" t="s">
        <v>16</v>
      </c>
      <c r="D29" s="128">
        <f>SUM(E29:H29)</f>
        <v>961.45699999999999</v>
      </c>
      <c r="E29" s="128">
        <v>0</v>
      </c>
      <c r="F29" s="67">
        <v>809.6</v>
      </c>
      <c r="G29" s="67">
        <v>151.857</v>
      </c>
      <c r="H29" s="128">
        <v>0</v>
      </c>
      <c r="I29" s="298"/>
      <c r="J29" s="196"/>
      <c r="K29">
        <v>96</v>
      </c>
    </row>
    <row r="30" spans="1:15" ht="15.75" customHeight="1" x14ac:dyDescent="0.25">
      <c r="A30" s="193"/>
      <c r="B30" s="190"/>
      <c r="C30" s="72" t="s">
        <v>83</v>
      </c>
      <c r="D30" s="133">
        <f>SUM(E30:H30)</f>
        <v>1719.991</v>
      </c>
      <c r="E30" s="134">
        <v>0</v>
      </c>
      <c r="F30" s="182">
        <v>1496.4</v>
      </c>
      <c r="G30" s="182">
        <v>223.59100000000001</v>
      </c>
      <c r="H30" s="134">
        <v>0</v>
      </c>
      <c r="I30" s="298"/>
      <c r="J30" s="196"/>
      <c r="K30" s="179">
        <v>1719991</v>
      </c>
      <c r="L30" s="180">
        <v>223591</v>
      </c>
      <c r="M30" s="180">
        <v>1496400</v>
      </c>
      <c r="O30" s="180">
        <v>1496.4</v>
      </c>
    </row>
    <row r="31" spans="1:15" ht="15.75" customHeight="1" x14ac:dyDescent="0.25">
      <c r="A31" s="193"/>
      <c r="B31" s="190"/>
      <c r="C31" s="72" t="s">
        <v>114</v>
      </c>
      <c r="D31" s="133">
        <f>SUM(E31:H31)</f>
        <v>897.47699999999998</v>
      </c>
      <c r="E31" s="135">
        <v>0</v>
      </c>
      <c r="F31" s="182">
        <v>776.5</v>
      </c>
      <c r="G31" s="182">
        <v>120.977</v>
      </c>
      <c r="H31" s="135">
        <v>0</v>
      </c>
      <c r="I31" s="299"/>
      <c r="J31" s="197"/>
      <c r="K31" s="178">
        <v>897477</v>
      </c>
      <c r="L31" s="180">
        <v>120977</v>
      </c>
      <c r="M31" s="180">
        <v>776500</v>
      </c>
      <c r="O31" s="180">
        <v>776.5</v>
      </c>
    </row>
    <row r="32" spans="1:15" ht="15.75" customHeight="1" x14ac:dyDescent="0.25">
      <c r="A32" s="194"/>
      <c r="B32" s="191"/>
      <c r="C32" s="136" t="s">
        <v>126</v>
      </c>
      <c r="D32" s="133">
        <f>SUM(E32:H32)</f>
        <v>0</v>
      </c>
      <c r="E32" s="137">
        <v>0</v>
      </c>
      <c r="F32" s="137">
        <v>0</v>
      </c>
      <c r="G32" s="138">
        <v>0</v>
      </c>
      <c r="H32" s="137">
        <v>0</v>
      </c>
      <c r="I32" s="139"/>
      <c r="J32" s="140"/>
    </row>
    <row r="33" spans="1:10" ht="60" customHeight="1" x14ac:dyDescent="0.25">
      <c r="A33" s="86">
        <v>6</v>
      </c>
      <c r="B33" s="141" t="s">
        <v>79</v>
      </c>
      <c r="C33" s="142" t="s">
        <v>128</v>
      </c>
      <c r="D33" s="143">
        <v>0</v>
      </c>
      <c r="E33" s="143">
        <v>0</v>
      </c>
      <c r="F33" s="143">
        <v>0</v>
      </c>
      <c r="G33" s="144">
        <v>0</v>
      </c>
      <c r="H33" s="143">
        <v>0</v>
      </c>
      <c r="I33" s="129" t="s">
        <v>41</v>
      </c>
      <c r="J33" s="130"/>
    </row>
    <row r="34" spans="1:10" ht="40.5" x14ac:dyDescent="0.25">
      <c r="A34" s="86">
        <v>7</v>
      </c>
      <c r="B34" s="126" t="s">
        <v>40</v>
      </c>
      <c r="C34" s="145" t="s">
        <v>129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29" t="s">
        <v>41</v>
      </c>
      <c r="J34" s="147"/>
    </row>
    <row r="35" spans="1:10" x14ac:dyDescent="0.25">
      <c r="A35" s="83"/>
      <c r="B35" s="148" t="s">
        <v>8</v>
      </c>
      <c r="C35" s="149" t="s">
        <v>125</v>
      </c>
      <c r="D35" s="150">
        <f>F35+G35+H35</f>
        <v>28864.351950000004</v>
      </c>
      <c r="E35" s="150">
        <v>0</v>
      </c>
      <c r="F35" s="150">
        <f>F36+F37+F38+F39+F40+F41+F42+F43+F44+F45+F46</f>
        <v>11522.637000000001</v>
      </c>
      <c r="G35" s="150">
        <f>G36+G37+G38+G39+G40+G41+G42+G43+G44+G45+G46</f>
        <v>4474.1866500000006</v>
      </c>
      <c r="H35" s="150">
        <f>H36+H37+H38+H39+H40+H41+H42+H43</f>
        <v>12867.5283</v>
      </c>
      <c r="I35" s="300"/>
      <c r="J35" s="186"/>
    </row>
    <row r="36" spans="1:10" ht="17.25" customHeight="1" x14ac:dyDescent="0.25">
      <c r="A36" s="192"/>
      <c r="B36" s="207" t="s">
        <v>42</v>
      </c>
      <c r="C36" s="72" t="s">
        <v>46</v>
      </c>
      <c r="D36" s="67">
        <f>F36+G36+H36</f>
        <v>6851.2604000000001</v>
      </c>
      <c r="E36" s="67">
        <f t="shared" ref="E36:H39" si="1">E22</f>
        <v>0</v>
      </c>
      <c r="F36" s="67">
        <f t="shared" si="1"/>
        <v>1913.7329999999999</v>
      </c>
      <c r="G36" s="67">
        <f t="shared" si="1"/>
        <v>1530.5273999999999</v>
      </c>
      <c r="H36" s="67">
        <f t="shared" si="1"/>
        <v>3407</v>
      </c>
      <c r="I36" s="301"/>
      <c r="J36" s="187"/>
    </row>
    <row r="37" spans="1:10" ht="15" customHeight="1" x14ac:dyDescent="0.25">
      <c r="A37" s="193"/>
      <c r="B37" s="208"/>
      <c r="C37" s="72" t="s">
        <v>10</v>
      </c>
      <c r="D37" s="67">
        <f t="shared" ref="D37:D42" si="2">F37+G37+H37</f>
        <v>5689.2170000000006</v>
      </c>
      <c r="E37" s="67">
        <f t="shared" si="1"/>
        <v>0</v>
      </c>
      <c r="F37" s="67">
        <f t="shared" si="1"/>
        <v>1754.12</v>
      </c>
      <c r="G37" s="67">
        <f t="shared" si="1"/>
        <v>740</v>
      </c>
      <c r="H37" s="67">
        <f t="shared" si="1"/>
        <v>3195.0970000000002</v>
      </c>
      <c r="I37" s="301"/>
      <c r="J37" s="187"/>
    </row>
    <row r="38" spans="1:10" ht="15" customHeight="1" x14ac:dyDescent="0.25">
      <c r="A38" s="193"/>
      <c r="B38" s="208"/>
      <c r="C38" s="72" t="s">
        <v>11</v>
      </c>
      <c r="D38" s="67">
        <f t="shared" si="2"/>
        <v>9680</v>
      </c>
      <c r="E38" s="67">
        <f t="shared" si="1"/>
        <v>0</v>
      </c>
      <c r="F38" s="67">
        <f t="shared" si="1"/>
        <v>2339.4839999999999</v>
      </c>
      <c r="G38" s="67">
        <f t="shared" si="1"/>
        <v>1075.0847000000001</v>
      </c>
      <c r="H38" s="67">
        <f t="shared" si="1"/>
        <v>6265.4313000000002</v>
      </c>
      <c r="I38" s="301"/>
      <c r="J38" s="187"/>
    </row>
    <row r="39" spans="1:10" ht="15" customHeight="1" x14ac:dyDescent="0.25">
      <c r="A39" s="193"/>
      <c r="B39" s="208"/>
      <c r="C39" s="72" t="s">
        <v>27</v>
      </c>
      <c r="D39" s="67">
        <f t="shared" si="2"/>
        <v>0</v>
      </c>
      <c r="E39" s="67">
        <f t="shared" si="1"/>
        <v>0</v>
      </c>
      <c r="F39" s="67">
        <f t="shared" si="1"/>
        <v>0</v>
      </c>
      <c r="G39" s="67">
        <f t="shared" si="1"/>
        <v>0</v>
      </c>
      <c r="H39" s="67">
        <f t="shared" si="1"/>
        <v>0</v>
      </c>
      <c r="I39" s="301"/>
      <c r="J39" s="187"/>
    </row>
    <row r="40" spans="1:10" ht="15" customHeight="1" x14ac:dyDescent="0.25">
      <c r="A40" s="193"/>
      <c r="B40" s="208"/>
      <c r="C40" s="72" t="s">
        <v>13</v>
      </c>
      <c r="D40" s="67">
        <f t="shared" si="2"/>
        <v>881.24399999999991</v>
      </c>
      <c r="E40" s="67">
        <f t="shared" ref="E40" si="3">E26</f>
        <v>0</v>
      </c>
      <c r="F40" s="67">
        <f t="shared" ref="F40" si="4">F26</f>
        <v>774.8</v>
      </c>
      <c r="G40" s="67">
        <f t="shared" ref="G40" si="5">G26</f>
        <v>106.444</v>
      </c>
      <c r="H40" s="67">
        <f t="shared" ref="H40" si="6">H26</f>
        <v>0</v>
      </c>
      <c r="I40" s="301"/>
      <c r="J40" s="187"/>
    </row>
    <row r="41" spans="1:10" ht="15" customHeight="1" x14ac:dyDescent="0.25">
      <c r="A41" s="193"/>
      <c r="B41" s="208"/>
      <c r="C41" s="72" t="s">
        <v>14</v>
      </c>
      <c r="D41" s="67">
        <f t="shared" si="2"/>
        <v>1209.80555</v>
      </c>
      <c r="E41" s="67">
        <f t="shared" ref="E41" si="7">E27</f>
        <v>0</v>
      </c>
      <c r="F41" s="67">
        <f t="shared" ref="F41" si="8">F27</f>
        <v>864.1</v>
      </c>
      <c r="G41" s="67">
        <f t="shared" ref="G41" si="9">G27</f>
        <v>345.70555000000002</v>
      </c>
      <c r="H41" s="67">
        <f t="shared" ref="H41" si="10">H27</f>
        <v>0</v>
      </c>
      <c r="I41" s="301"/>
      <c r="J41" s="187"/>
    </row>
    <row r="42" spans="1:10" x14ac:dyDescent="0.25">
      <c r="A42" s="193"/>
      <c r="B42" s="208"/>
      <c r="C42" s="72" t="s">
        <v>15</v>
      </c>
      <c r="D42" s="67">
        <f t="shared" si="2"/>
        <v>973.9</v>
      </c>
      <c r="E42" s="67">
        <f t="shared" ref="E42" si="11">E28</f>
        <v>0</v>
      </c>
      <c r="F42" s="67">
        <f t="shared" ref="F42" si="12">F28</f>
        <v>793.9</v>
      </c>
      <c r="G42" s="67">
        <f t="shared" ref="G42" si="13">G28</f>
        <v>180</v>
      </c>
      <c r="H42" s="67">
        <f t="shared" ref="H42" si="14">H28</f>
        <v>0</v>
      </c>
      <c r="I42" s="301"/>
      <c r="J42" s="187"/>
    </row>
    <row r="43" spans="1:10" x14ac:dyDescent="0.25">
      <c r="A43" s="193"/>
      <c r="B43" s="208"/>
      <c r="C43" s="81" t="s">
        <v>16</v>
      </c>
      <c r="D43" s="67">
        <f>F43+G43+H43</f>
        <v>961.45699999999999</v>
      </c>
      <c r="E43" s="67">
        <f t="shared" ref="E43:H46" si="15">E29</f>
        <v>0</v>
      </c>
      <c r="F43" s="67">
        <f t="shared" si="15"/>
        <v>809.6</v>
      </c>
      <c r="G43" s="67">
        <f t="shared" si="15"/>
        <v>151.857</v>
      </c>
      <c r="H43" s="67">
        <f t="shared" si="15"/>
        <v>0</v>
      </c>
      <c r="I43" s="301"/>
      <c r="J43" s="187"/>
    </row>
    <row r="44" spans="1:10" x14ac:dyDescent="0.25">
      <c r="A44" s="193"/>
      <c r="B44" s="208"/>
      <c r="C44" s="81" t="s">
        <v>83</v>
      </c>
      <c r="D44" s="67">
        <f t="shared" ref="D44:D46" si="16">F44+G44+H44</f>
        <v>1719.991</v>
      </c>
      <c r="E44" s="67">
        <f t="shared" si="15"/>
        <v>0</v>
      </c>
      <c r="F44" s="67">
        <f t="shared" si="15"/>
        <v>1496.4</v>
      </c>
      <c r="G44" s="67">
        <f t="shared" si="15"/>
        <v>223.59100000000001</v>
      </c>
      <c r="H44" s="67">
        <f t="shared" si="15"/>
        <v>0</v>
      </c>
      <c r="I44" s="301"/>
      <c r="J44" s="187"/>
    </row>
    <row r="45" spans="1:10" x14ac:dyDescent="0.25">
      <c r="A45" s="193"/>
      <c r="B45" s="208"/>
      <c r="C45" s="72" t="s">
        <v>114</v>
      </c>
      <c r="D45" s="67">
        <f t="shared" si="16"/>
        <v>897.47699999999998</v>
      </c>
      <c r="E45" s="67">
        <f t="shared" si="15"/>
        <v>0</v>
      </c>
      <c r="F45" s="67">
        <f t="shared" si="15"/>
        <v>776.5</v>
      </c>
      <c r="G45" s="67">
        <f t="shared" si="15"/>
        <v>120.977</v>
      </c>
      <c r="H45" s="67">
        <f t="shared" si="15"/>
        <v>0</v>
      </c>
      <c r="I45" s="301"/>
      <c r="J45" s="187"/>
    </row>
    <row r="46" spans="1:10" x14ac:dyDescent="0.25">
      <c r="A46" s="194"/>
      <c r="B46" s="209"/>
      <c r="C46" s="72" t="s">
        <v>126</v>
      </c>
      <c r="D46" s="67">
        <f t="shared" si="16"/>
        <v>0</v>
      </c>
      <c r="E46" s="67">
        <f t="shared" si="15"/>
        <v>0</v>
      </c>
      <c r="F46" s="67">
        <f t="shared" si="15"/>
        <v>0</v>
      </c>
      <c r="G46" s="67">
        <f t="shared" si="15"/>
        <v>0</v>
      </c>
      <c r="H46" s="67">
        <f t="shared" si="15"/>
        <v>0</v>
      </c>
      <c r="I46" s="302"/>
      <c r="J46" s="188"/>
    </row>
    <row r="47" spans="1:10" ht="18.75" x14ac:dyDescent="0.25">
      <c r="A47" s="14"/>
      <c r="B47" s="6" t="s">
        <v>81</v>
      </c>
      <c r="C47" s="1"/>
      <c r="D47" s="37"/>
      <c r="E47" s="1"/>
      <c r="F47" s="15"/>
      <c r="G47" s="16"/>
      <c r="H47" s="15"/>
      <c r="I47" s="17"/>
      <c r="J47" s="1"/>
    </row>
    <row r="49" spans="4:4" x14ac:dyDescent="0.25">
      <c r="D49" s="21"/>
    </row>
    <row r="50" spans="4:4" x14ac:dyDescent="0.25">
      <c r="D50" s="36"/>
    </row>
  </sheetData>
  <mergeCells count="27">
    <mergeCell ref="H12:H13"/>
    <mergeCell ref="A36:A46"/>
    <mergeCell ref="A15:J15"/>
    <mergeCell ref="A16:J16"/>
    <mergeCell ref="A17:J17"/>
    <mergeCell ref="I22:I31"/>
    <mergeCell ref="J22:J31"/>
    <mergeCell ref="A22:A32"/>
    <mergeCell ref="B22:B32"/>
    <mergeCell ref="I35:I46"/>
    <mergeCell ref="J35:J46"/>
    <mergeCell ref="H1:J1"/>
    <mergeCell ref="H2:J2"/>
    <mergeCell ref="H3:J3"/>
    <mergeCell ref="H4:J4"/>
    <mergeCell ref="B36:B46"/>
    <mergeCell ref="G7:J7"/>
    <mergeCell ref="G8:J8"/>
    <mergeCell ref="A10:J10"/>
    <mergeCell ref="A11:A13"/>
    <mergeCell ref="B11:B13"/>
    <mergeCell ref="C11:C13"/>
    <mergeCell ref="D11:D13"/>
    <mergeCell ref="E11:H11"/>
    <mergeCell ref="I11:I13"/>
    <mergeCell ref="J11:J13"/>
    <mergeCell ref="F12:G12"/>
  </mergeCells>
  <pageMargins left="0.25" right="0.25" top="0.75" bottom="0.75" header="0.3" footer="0.3"/>
  <pageSetup paperSize="9" scale="4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workbookViewId="0">
      <selection activeCell="N16" sqref="N16"/>
    </sheetView>
  </sheetViews>
  <sheetFormatPr defaultRowHeight="15" x14ac:dyDescent="0.25"/>
  <cols>
    <col min="2" max="2" width="28.42578125" customWidth="1"/>
    <col min="3" max="3" width="15.28515625" customWidth="1"/>
    <col min="4" max="4" width="18.28515625" style="36" customWidth="1"/>
    <col min="5" max="5" width="18.5703125" customWidth="1"/>
    <col min="6" max="6" width="17.42578125" customWidth="1"/>
    <col min="7" max="7" width="16.7109375" customWidth="1"/>
    <col min="8" max="8" width="16.42578125" customWidth="1"/>
    <col min="9" max="9" width="16.140625" customWidth="1"/>
  </cols>
  <sheetData>
    <row r="1" spans="1:9" x14ac:dyDescent="0.25">
      <c r="G1" s="183" t="s">
        <v>152</v>
      </c>
      <c r="H1" s="183"/>
      <c r="I1" s="183"/>
    </row>
    <row r="2" spans="1:9" x14ac:dyDescent="0.25">
      <c r="G2" s="183" t="s">
        <v>150</v>
      </c>
      <c r="H2" s="183"/>
      <c r="I2" s="183"/>
    </row>
    <row r="3" spans="1:9" x14ac:dyDescent="0.25">
      <c r="G3" s="183" t="s">
        <v>151</v>
      </c>
      <c r="H3" s="183"/>
      <c r="I3" s="183"/>
    </row>
    <row r="4" spans="1:9" x14ac:dyDescent="0.25">
      <c r="G4" s="185" t="s">
        <v>159</v>
      </c>
      <c r="H4" s="185"/>
      <c r="I4" s="185"/>
    </row>
    <row r="6" spans="1:9" ht="18.75" x14ac:dyDescent="0.3">
      <c r="A6" s="31"/>
      <c r="B6" s="31"/>
      <c r="C6" s="31"/>
      <c r="D6" s="42"/>
      <c r="E6" s="31"/>
      <c r="G6" s="32"/>
      <c r="H6" s="32"/>
      <c r="I6" s="32"/>
    </row>
    <row r="7" spans="1:9" ht="23.25" x14ac:dyDescent="0.25">
      <c r="A7" s="317" t="s">
        <v>94</v>
      </c>
      <c r="B7" s="317"/>
      <c r="C7" s="317"/>
      <c r="D7" s="317"/>
      <c r="E7" s="317"/>
      <c r="F7" s="317"/>
      <c r="G7" s="317"/>
      <c r="H7" s="317"/>
      <c r="I7" s="317"/>
    </row>
    <row r="8" spans="1:9" x14ac:dyDescent="0.25">
      <c r="A8" s="318" t="s">
        <v>0</v>
      </c>
      <c r="B8" s="319" t="s">
        <v>95</v>
      </c>
      <c r="C8" s="319" t="s">
        <v>96</v>
      </c>
      <c r="D8" s="320" t="s">
        <v>6</v>
      </c>
      <c r="E8" s="319" t="s">
        <v>1</v>
      </c>
      <c r="F8" s="319"/>
      <c r="G8" s="319"/>
      <c r="H8" s="319" t="s">
        <v>2</v>
      </c>
      <c r="I8" s="319" t="s">
        <v>97</v>
      </c>
    </row>
    <row r="9" spans="1:9" x14ac:dyDescent="0.25">
      <c r="A9" s="318"/>
      <c r="B9" s="319"/>
      <c r="C9" s="319"/>
      <c r="D9" s="320"/>
      <c r="E9" s="321" t="s">
        <v>3</v>
      </c>
      <c r="F9" s="319" t="s">
        <v>98</v>
      </c>
      <c r="G9" s="319"/>
      <c r="H9" s="319"/>
      <c r="I9" s="319"/>
    </row>
    <row r="10" spans="1:9" ht="38.25" x14ac:dyDescent="0.25">
      <c r="A10" s="318"/>
      <c r="B10" s="319"/>
      <c r="C10" s="319"/>
      <c r="D10" s="320"/>
      <c r="E10" s="322"/>
      <c r="F10" s="33" t="s">
        <v>31</v>
      </c>
      <c r="G10" s="33" t="s">
        <v>5</v>
      </c>
      <c r="H10" s="319"/>
      <c r="I10" s="319"/>
    </row>
    <row r="11" spans="1:9" x14ac:dyDescent="0.25">
      <c r="A11" s="151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</row>
    <row r="12" spans="1:9" ht="15" customHeight="1" x14ac:dyDescent="0.25">
      <c r="A12" s="307" t="s">
        <v>99</v>
      </c>
      <c r="B12" s="303" t="s">
        <v>100</v>
      </c>
      <c r="C12" s="64" t="s">
        <v>21</v>
      </c>
      <c r="D12" s="152">
        <f t="shared" ref="D12:D17" si="0">E12+F12+G12+H12</f>
        <v>71050.648019999993</v>
      </c>
      <c r="E12" s="153">
        <f>E37+E49+E61+E73+E85</f>
        <v>1182.96</v>
      </c>
      <c r="F12" s="153">
        <f>F37+F49+F61+F73+F85+F24</f>
        <v>33348.633000000002</v>
      </c>
      <c r="G12" s="153">
        <f>G37+G49+G61+G73+G85+G24</f>
        <v>31474.05502</v>
      </c>
      <c r="H12" s="153">
        <f>H37+H49+H61+H73+H85</f>
        <v>5045</v>
      </c>
      <c r="I12" s="306" t="s">
        <v>101</v>
      </c>
    </row>
    <row r="13" spans="1:9" x14ac:dyDescent="0.25">
      <c r="A13" s="308"/>
      <c r="B13" s="304"/>
      <c r="C13" s="64" t="s">
        <v>10</v>
      </c>
      <c r="D13" s="152">
        <f t="shared" si="0"/>
        <v>17059.633720000002</v>
      </c>
      <c r="E13" s="153">
        <f t="shared" ref="E13:E18" si="1">E38+E50+E62+E74+E86</f>
        <v>0</v>
      </c>
      <c r="F13" s="153">
        <f>F38+F50+F62+F74+F86+F25</f>
        <v>7399.04</v>
      </c>
      <c r="G13" s="153">
        <f>G38+G50+G62+G74+G86+G25</f>
        <v>6465.4967199999992</v>
      </c>
      <c r="H13" s="153">
        <f t="shared" ref="H13:H15" si="2">H38+H50+H62+H74+H86</f>
        <v>3195.0970000000002</v>
      </c>
      <c r="I13" s="306"/>
    </row>
    <row r="14" spans="1:9" x14ac:dyDescent="0.25">
      <c r="A14" s="308"/>
      <c r="B14" s="304"/>
      <c r="C14" s="64" t="s">
        <v>11</v>
      </c>
      <c r="D14" s="152">
        <f t="shared" si="0"/>
        <v>21903.68953</v>
      </c>
      <c r="E14" s="153">
        <f t="shared" si="1"/>
        <v>0</v>
      </c>
      <c r="F14" s="153">
        <f>F39+F51+F63+F75+F87+F27</f>
        <v>11780.69</v>
      </c>
      <c r="G14" s="153">
        <f>G39+G51+G63+G75+G87+G27</f>
        <v>3857.5682299999999</v>
      </c>
      <c r="H14" s="153">
        <f t="shared" si="2"/>
        <v>6265.4313000000002</v>
      </c>
      <c r="I14" s="306"/>
    </row>
    <row r="15" spans="1:9" x14ac:dyDescent="0.25">
      <c r="A15" s="308"/>
      <c r="B15" s="304"/>
      <c r="C15" s="64" t="s">
        <v>12</v>
      </c>
      <c r="D15" s="152">
        <f t="shared" si="0"/>
        <v>17030.93145</v>
      </c>
      <c r="E15" s="153">
        <f t="shared" si="1"/>
        <v>0</v>
      </c>
      <c r="F15" s="153">
        <f>F40+F52+F64+F76+F88+F28</f>
        <v>8833.5</v>
      </c>
      <c r="G15" s="153">
        <f>G40+G52+G64+G76+G88+G28</f>
        <v>8197.43145</v>
      </c>
      <c r="H15" s="153">
        <f t="shared" si="2"/>
        <v>0</v>
      </c>
      <c r="I15" s="306"/>
    </row>
    <row r="16" spans="1:9" x14ac:dyDescent="0.25">
      <c r="A16" s="308"/>
      <c r="B16" s="304"/>
      <c r="C16" s="64" t="s">
        <v>13</v>
      </c>
      <c r="D16" s="152">
        <f t="shared" si="0"/>
        <v>12653.47075</v>
      </c>
      <c r="E16" s="153">
        <f t="shared" si="1"/>
        <v>0</v>
      </c>
      <c r="F16" s="153">
        <f>F29+F41+F53+F65+F77+F89</f>
        <v>6918.8270000000002</v>
      </c>
      <c r="G16" s="153">
        <f>G29+G41+G53+G65+G77+G89</f>
        <v>2714.3497499999999</v>
      </c>
      <c r="H16" s="153">
        <f>H53+H65</f>
        <v>3020.2939999999999</v>
      </c>
      <c r="I16" s="306"/>
    </row>
    <row r="17" spans="1:9" x14ac:dyDescent="0.25">
      <c r="A17" s="308"/>
      <c r="B17" s="304"/>
      <c r="C17" s="64" t="s">
        <v>14</v>
      </c>
      <c r="D17" s="152">
        <f t="shared" si="0"/>
        <v>1209.80555</v>
      </c>
      <c r="E17" s="153">
        <f t="shared" si="1"/>
        <v>0</v>
      </c>
      <c r="F17" s="153">
        <f>F42+F54+F66+F78+F90+F30</f>
        <v>864.1</v>
      </c>
      <c r="G17" s="153">
        <f>G42+G54+G66+G78+G90+G30</f>
        <v>345.70555000000002</v>
      </c>
      <c r="H17" s="153">
        <f t="shared" ref="H17:H18" si="3">H42+H54+H66+H78+H90</f>
        <v>0</v>
      </c>
      <c r="I17" s="306"/>
    </row>
    <row r="18" spans="1:9" x14ac:dyDescent="0.25">
      <c r="A18" s="308"/>
      <c r="B18" s="304"/>
      <c r="C18" s="64" t="s">
        <v>56</v>
      </c>
      <c r="D18" s="152">
        <f>E18+F18+H18+G18</f>
        <v>2369.7780000000002</v>
      </c>
      <c r="E18" s="153">
        <f t="shared" si="1"/>
        <v>0</v>
      </c>
      <c r="F18" s="153">
        <f>F43+F55+F67+F79+F91</f>
        <v>2000</v>
      </c>
      <c r="G18" s="153">
        <f>G43+G55+G67+G79+G91</f>
        <v>369.77800000000002</v>
      </c>
      <c r="H18" s="153">
        <f t="shared" si="3"/>
        <v>0</v>
      </c>
      <c r="I18" s="306"/>
    </row>
    <row r="19" spans="1:9" x14ac:dyDescent="0.25">
      <c r="A19" s="308"/>
      <c r="B19" s="304"/>
      <c r="C19" s="64" t="s">
        <v>16</v>
      </c>
      <c r="D19" s="152">
        <f>E19+F19+H19+G19</f>
        <v>4885.2920899999999</v>
      </c>
      <c r="E19" s="67">
        <v>0</v>
      </c>
      <c r="F19" s="153">
        <f>F44+F56+F68+F80+F92+F32</f>
        <v>3643.2329999999997</v>
      </c>
      <c r="G19" s="153">
        <f>G44+G56+G68+G80+G92+G32</f>
        <v>1242.05909</v>
      </c>
      <c r="H19" s="153">
        <f>H44+H56+H68+H80+H93</f>
        <v>0</v>
      </c>
      <c r="I19" s="306"/>
    </row>
    <row r="20" spans="1:9" x14ac:dyDescent="0.25">
      <c r="A20" s="308"/>
      <c r="B20" s="304"/>
      <c r="C20" s="64" t="s">
        <v>84</v>
      </c>
      <c r="D20" s="152">
        <f>E20+F20+G20+H20</f>
        <v>172289.37899999999</v>
      </c>
      <c r="E20" s="153">
        <f t="shared" ref="E20:E22" si="4">E33+E45+E57+E69+E81+E93</f>
        <v>3835.9</v>
      </c>
      <c r="F20" s="153">
        <f t="shared" ref="F20:G22" si="5">F33+F45+F57+F69+F81+F93</f>
        <v>146250.4</v>
      </c>
      <c r="G20" s="153">
        <f>G33+G45+G57+G69+G81+G93</f>
        <v>22203.079000000002</v>
      </c>
      <c r="H20" s="153">
        <v>0</v>
      </c>
      <c r="I20" s="306"/>
    </row>
    <row r="21" spans="1:9" x14ac:dyDescent="0.25">
      <c r="A21" s="308"/>
      <c r="B21" s="304"/>
      <c r="C21" s="64" t="s">
        <v>114</v>
      </c>
      <c r="D21" s="152">
        <f>E21+F21+G21+H21</f>
        <v>182126.465</v>
      </c>
      <c r="E21" s="153">
        <f t="shared" si="4"/>
        <v>0</v>
      </c>
      <c r="F21" s="153">
        <f t="shared" si="5"/>
        <v>158202.5</v>
      </c>
      <c r="G21" s="153">
        <f>G34+G46+G58+G70+G82+G94</f>
        <v>23923.965</v>
      </c>
      <c r="H21" s="153">
        <v>0</v>
      </c>
      <c r="I21" s="306"/>
    </row>
    <row r="22" spans="1:9" x14ac:dyDescent="0.25">
      <c r="A22" s="308"/>
      <c r="B22" s="305"/>
      <c r="C22" s="64" t="s">
        <v>124</v>
      </c>
      <c r="D22" s="152">
        <f>E22+F22+G22+H22</f>
        <v>89046.739999999991</v>
      </c>
      <c r="E22" s="153">
        <f t="shared" si="4"/>
        <v>0</v>
      </c>
      <c r="F22" s="153">
        <f t="shared" si="5"/>
        <v>44323</v>
      </c>
      <c r="G22" s="153">
        <f t="shared" si="5"/>
        <v>44723.74</v>
      </c>
      <c r="H22" s="153">
        <v>0</v>
      </c>
      <c r="I22" s="306"/>
    </row>
    <row r="23" spans="1:9" ht="30.75" customHeight="1" x14ac:dyDescent="0.25">
      <c r="A23" s="309"/>
      <c r="B23" s="168" t="s">
        <v>102</v>
      </c>
      <c r="C23" s="169" t="s">
        <v>127</v>
      </c>
      <c r="D23" s="170">
        <f>E23+F23+G23+H23</f>
        <v>591625.83311000001</v>
      </c>
      <c r="E23" s="171">
        <f>E12+E13+E14+E15+E16+E17+E18+E19+E20+E21+E22</f>
        <v>5018.8600000000006</v>
      </c>
      <c r="F23" s="171">
        <f>F12+F13+F14+F15+F16+F17+F18+F19+F20+F21+F22</f>
        <v>423563.92300000001</v>
      </c>
      <c r="G23" s="171">
        <f>G12+G13+G14+G15+G16+G17+G18+G19+G20+G21+G22</f>
        <v>145517.22780999998</v>
      </c>
      <c r="H23" s="171">
        <f>H12+H13+H14+H15+H16+H17+H18+H19</f>
        <v>17525.8223</v>
      </c>
      <c r="I23" s="306"/>
    </row>
    <row r="24" spans="1:9" ht="15.75" customHeight="1" x14ac:dyDescent="0.25">
      <c r="A24" s="303" t="s">
        <v>103</v>
      </c>
      <c r="B24" s="267" t="s">
        <v>104</v>
      </c>
      <c r="C24" s="70" t="s">
        <v>21</v>
      </c>
      <c r="D24" s="157">
        <v>0</v>
      </c>
      <c r="E24" s="158">
        <v>0</v>
      </c>
      <c r="F24" s="158">
        <v>0</v>
      </c>
      <c r="G24" s="158">
        <v>0</v>
      </c>
      <c r="H24" s="158">
        <v>0</v>
      </c>
      <c r="I24" s="303" t="s">
        <v>101</v>
      </c>
    </row>
    <row r="25" spans="1:9" ht="18" customHeight="1" x14ac:dyDescent="0.25">
      <c r="A25" s="304"/>
      <c r="B25" s="268"/>
      <c r="C25" s="303" t="s">
        <v>10</v>
      </c>
      <c r="D25" s="310">
        <f>F25+G25+H26+E26</f>
        <v>710.92000000000007</v>
      </c>
      <c r="E25" s="312">
        <v>0</v>
      </c>
      <c r="F25" s="312">
        <v>359.92</v>
      </c>
      <c r="G25" s="312">
        <v>351</v>
      </c>
      <c r="H25" s="312">
        <v>0</v>
      </c>
      <c r="I25" s="304"/>
    </row>
    <row r="26" spans="1:9" ht="0.75" customHeight="1" x14ac:dyDescent="0.25">
      <c r="A26" s="304"/>
      <c r="B26" s="268"/>
      <c r="C26" s="305"/>
      <c r="D26" s="311"/>
      <c r="E26" s="313"/>
      <c r="F26" s="313"/>
      <c r="G26" s="313"/>
      <c r="H26" s="313"/>
      <c r="I26" s="304"/>
    </row>
    <row r="27" spans="1:9" x14ac:dyDescent="0.25">
      <c r="A27" s="304"/>
      <c r="B27" s="268"/>
      <c r="C27" s="70" t="s">
        <v>11</v>
      </c>
      <c r="D27" s="152">
        <f>E27+F27+G27+H27</f>
        <v>348</v>
      </c>
      <c r="E27" s="153">
        <v>0</v>
      </c>
      <c r="F27" s="153">
        <v>140.20599999999999</v>
      </c>
      <c r="G27" s="153">
        <v>207.79400000000001</v>
      </c>
      <c r="H27" s="159">
        <v>0</v>
      </c>
      <c r="I27" s="304"/>
    </row>
    <row r="28" spans="1:9" x14ac:dyDescent="0.25">
      <c r="A28" s="304"/>
      <c r="B28" s="268"/>
      <c r="C28" s="64" t="s">
        <v>12</v>
      </c>
      <c r="D28" s="152">
        <f>E28+F28+G28+H28</f>
        <v>200</v>
      </c>
      <c r="E28" s="153">
        <v>0</v>
      </c>
      <c r="F28" s="153">
        <v>120</v>
      </c>
      <c r="G28" s="153">
        <v>80</v>
      </c>
      <c r="H28" s="153">
        <v>0</v>
      </c>
      <c r="I28" s="304"/>
    </row>
    <row r="29" spans="1:9" x14ac:dyDescent="0.25">
      <c r="A29" s="304"/>
      <c r="B29" s="268"/>
      <c r="C29" s="64" t="s">
        <v>25</v>
      </c>
      <c r="D29" s="152">
        <f t="shared" ref="D29:D34" si="6">SUM(E29:H29)</f>
        <v>500</v>
      </c>
      <c r="E29" s="153">
        <v>0</v>
      </c>
      <c r="F29" s="153">
        <v>300</v>
      </c>
      <c r="G29" s="153">
        <v>200</v>
      </c>
      <c r="H29" s="153">
        <v>0</v>
      </c>
      <c r="I29" s="304"/>
    </row>
    <row r="30" spans="1:9" x14ac:dyDescent="0.25">
      <c r="A30" s="304"/>
      <c r="B30" s="268"/>
      <c r="C30" s="64" t="s">
        <v>14</v>
      </c>
      <c r="D30" s="152">
        <f t="shared" si="6"/>
        <v>0</v>
      </c>
      <c r="E30" s="153">
        <v>0</v>
      </c>
      <c r="F30" s="153">
        <v>0</v>
      </c>
      <c r="G30" s="153">
        <v>0</v>
      </c>
      <c r="H30" s="153">
        <v>0</v>
      </c>
      <c r="I30" s="304"/>
    </row>
    <row r="31" spans="1:9" x14ac:dyDescent="0.25">
      <c r="A31" s="304"/>
      <c r="B31" s="268"/>
      <c r="C31" s="64" t="s">
        <v>56</v>
      </c>
      <c r="D31" s="152">
        <f t="shared" si="6"/>
        <v>0</v>
      </c>
      <c r="E31" s="153">
        <v>0</v>
      </c>
      <c r="F31" s="153">
        <v>0</v>
      </c>
      <c r="G31" s="153">
        <v>0</v>
      </c>
      <c r="H31" s="153">
        <v>0</v>
      </c>
      <c r="I31" s="304"/>
    </row>
    <row r="32" spans="1:9" x14ac:dyDescent="0.25">
      <c r="A32" s="304"/>
      <c r="B32" s="268"/>
      <c r="C32" s="64" t="s">
        <v>16</v>
      </c>
      <c r="D32" s="152">
        <f t="shared" si="6"/>
        <v>0</v>
      </c>
      <c r="E32" s="153">
        <v>0</v>
      </c>
      <c r="F32" s="153">
        <v>0</v>
      </c>
      <c r="G32" s="153">
        <v>0</v>
      </c>
      <c r="H32" s="153">
        <v>0</v>
      </c>
      <c r="I32" s="304"/>
    </row>
    <row r="33" spans="1:9" x14ac:dyDescent="0.25">
      <c r="A33" s="304"/>
      <c r="B33" s="268"/>
      <c r="C33" s="64" t="s">
        <v>84</v>
      </c>
      <c r="D33" s="152">
        <f t="shared" si="6"/>
        <v>0</v>
      </c>
      <c r="E33" s="153">
        <v>0</v>
      </c>
      <c r="F33" s="153">
        <v>0</v>
      </c>
      <c r="G33" s="153">
        <v>0</v>
      </c>
      <c r="H33" s="153">
        <v>0</v>
      </c>
      <c r="I33" s="304"/>
    </row>
    <row r="34" spans="1:9" x14ac:dyDescent="0.25">
      <c r="A34" s="304"/>
      <c r="B34" s="268"/>
      <c r="C34" s="64" t="s">
        <v>114</v>
      </c>
      <c r="D34" s="152">
        <f t="shared" si="6"/>
        <v>0</v>
      </c>
      <c r="E34" s="153">
        <v>0</v>
      </c>
      <c r="F34" s="153">
        <v>0</v>
      </c>
      <c r="G34" s="153">
        <v>0</v>
      </c>
      <c r="H34" s="153"/>
      <c r="I34" s="304"/>
    </row>
    <row r="35" spans="1:9" x14ac:dyDescent="0.25">
      <c r="A35" s="304"/>
      <c r="B35" s="269"/>
      <c r="C35" s="64" t="s">
        <v>126</v>
      </c>
      <c r="D35" s="152">
        <f t="shared" ref="D35" si="7">SUM(E35:H35)</f>
        <v>0</v>
      </c>
      <c r="E35" s="153">
        <v>0</v>
      </c>
      <c r="F35" s="153">
        <v>0</v>
      </c>
      <c r="G35" s="153">
        <v>0</v>
      </c>
      <c r="H35" s="153"/>
      <c r="I35" s="304"/>
    </row>
    <row r="36" spans="1:9" ht="28.5" customHeight="1" x14ac:dyDescent="0.25">
      <c r="A36" s="305"/>
      <c r="B36" s="154" t="s">
        <v>142</v>
      </c>
      <c r="C36" s="73" t="s">
        <v>127</v>
      </c>
      <c r="D36" s="155">
        <f>E36+F36+G36+H36</f>
        <v>1758.92</v>
      </c>
      <c r="E36" s="160">
        <f>SUM(E25:E32)</f>
        <v>0</v>
      </c>
      <c r="F36" s="160">
        <f>SUM(F24:F35)</f>
        <v>920.12599999999998</v>
      </c>
      <c r="G36" s="160">
        <f>SUM(G24:G35)</f>
        <v>838.79399999999998</v>
      </c>
      <c r="H36" s="160">
        <f>SUM(H25:H32)</f>
        <v>0</v>
      </c>
      <c r="I36" s="305"/>
    </row>
    <row r="37" spans="1:9" ht="15" customHeight="1" x14ac:dyDescent="0.25">
      <c r="A37" s="303" t="s">
        <v>47</v>
      </c>
      <c r="B37" s="303" t="s">
        <v>105</v>
      </c>
      <c r="C37" s="64" t="s">
        <v>21</v>
      </c>
      <c r="D37" s="152">
        <f t="shared" ref="D37:D43" si="8">E37+F37+G37+H37</f>
        <v>28450.15</v>
      </c>
      <c r="E37" s="153">
        <v>0</v>
      </c>
      <c r="F37" s="153">
        <v>8075</v>
      </c>
      <c r="G37" s="153">
        <v>20375.150000000001</v>
      </c>
      <c r="H37" s="153">
        <v>0</v>
      </c>
      <c r="I37" s="306" t="s">
        <v>106</v>
      </c>
    </row>
    <row r="38" spans="1:9" x14ac:dyDescent="0.25">
      <c r="A38" s="304"/>
      <c r="B38" s="304"/>
      <c r="C38" s="64" t="s">
        <v>10</v>
      </c>
      <c r="D38" s="152">
        <f>E38+F38+G38+H38</f>
        <v>9753.8607599999996</v>
      </c>
      <c r="E38" s="153">
        <v>0</v>
      </c>
      <c r="F38" s="153">
        <v>5285</v>
      </c>
      <c r="G38" s="153">
        <v>4468.8607599999996</v>
      </c>
      <c r="H38" s="153">
        <v>0</v>
      </c>
      <c r="I38" s="306"/>
    </row>
    <row r="39" spans="1:9" x14ac:dyDescent="0.25">
      <c r="A39" s="304"/>
      <c r="B39" s="304"/>
      <c r="C39" s="64" t="s">
        <v>11</v>
      </c>
      <c r="D39" s="152">
        <f t="shared" si="8"/>
        <v>10655.68953</v>
      </c>
      <c r="E39" s="153">
        <v>0</v>
      </c>
      <c r="F39" s="153">
        <v>9301</v>
      </c>
      <c r="G39" s="153">
        <v>1354.6895300000001</v>
      </c>
      <c r="H39" s="153">
        <v>0</v>
      </c>
      <c r="I39" s="306"/>
    </row>
    <row r="40" spans="1:9" x14ac:dyDescent="0.25">
      <c r="A40" s="304"/>
      <c r="B40" s="304"/>
      <c r="C40" s="64" t="s">
        <v>12</v>
      </c>
      <c r="D40" s="152">
        <f t="shared" si="8"/>
        <v>13712.722450000001</v>
      </c>
      <c r="E40" s="153">
        <v>0</v>
      </c>
      <c r="F40" s="153">
        <v>8713.5</v>
      </c>
      <c r="G40" s="153">
        <v>4999.2224500000002</v>
      </c>
      <c r="H40" s="153">
        <v>0</v>
      </c>
      <c r="I40" s="306"/>
    </row>
    <row r="41" spans="1:9" x14ac:dyDescent="0.25">
      <c r="A41" s="304"/>
      <c r="B41" s="304"/>
      <c r="C41" s="64" t="s">
        <v>13</v>
      </c>
      <c r="D41" s="152">
        <f t="shared" si="8"/>
        <v>5624.5707500000008</v>
      </c>
      <c r="E41" s="153">
        <v>0</v>
      </c>
      <c r="F41" s="161">
        <v>4171.8270000000002</v>
      </c>
      <c r="G41" s="69">
        <v>1452.7437500000001</v>
      </c>
      <c r="H41" s="153">
        <v>0</v>
      </c>
      <c r="I41" s="306"/>
    </row>
    <row r="42" spans="1:9" x14ac:dyDescent="0.25">
      <c r="A42" s="304"/>
      <c r="B42" s="304"/>
      <c r="C42" s="64" t="s">
        <v>14</v>
      </c>
      <c r="D42" s="152">
        <f t="shared" si="8"/>
        <v>0</v>
      </c>
      <c r="E42" s="153">
        <v>0</v>
      </c>
      <c r="F42" s="153">
        <v>0</v>
      </c>
      <c r="G42" s="153">
        <v>0</v>
      </c>
      <c r="H42" s="153">
        <v>0</v>
      </c>
      <c r="I42" s="306"/>
    </row>
    <row r="43" spans="1:9" x14ac:dyDescent="0.25">
      <c r="A43" s="304"/>
      <c r="B43" s="304"/>
      <c r="C43" s="64" t="s">
        <v>56</v>
      </c>
      <c r="D43" s="152">
        <f t="shared" si="8"/>
        <v>0</v>
      </c>
      <c r="E43" s="153">
        <v>0</v>
      </c>
      <c r="F43" s="71">
        <v>0</v>
      </c>
      <c r="G43" s="50">
        <v>0</v>
      </c>
      <c r="H43" s="153">
        <v>0</v>
      </c>
      <c r="I43" s="306"/>
    </row>
    <row r="44" spans="1:9" x14ac:dyDescent="0.25">
      <c r="A44" s="304"/>
      <c r="B44" s="304"/>
      <c r="C44" s="64" t="s">
        <v>16</v>
      </c>
      <c r="D44" s="152">
        <f>E44+F44+G44+H44</f>
        <v>0</v>
      </c>
      <c r="E44" s="153">
        <v>0</v>
      </c>
      <c r="F44" s="71">
        <v>0</v>
      </c>
      <c r="G44" s="50">
        <v>0</v>
      </c>
      <c r="H44" s="153">
        <v>0</v>
      </c>
      <c r="I44" s="306"/>
    </row>
    <row r="45" spans="1:9" x14ac:dyDescent="0.25">
      <c r="A45" s="304"/>
      <c r="B45" s="304"/>
      <c r="C45" s="64" t="s">
        <v>84</v>
      </c>
      <c r="D45" s="152">
        <f>E45+F45+G45+H45</f>
        <v>0</v>
      </c>
      <c r="E45" s="153">
        <v>0</v>
      </c>
      <c r="F45" s="71">
        <v>0</v>
      </c>
      <c r="G45" s="50">
        <v>0</v>
      </c>
      <c r="H45" s="153">
        <v>0</v>
      </c>
      <c r="I45" s="306"/>
    </row>
    <row r="46" spans="1:9" x14ac:dyDescent="0.25">
      <c r="A46" s="304"/>
      <c r="B46" s="304"/>
      <c r="C46" s="64" t="s">
        <v>114</v>
      </c>
      <c r="D46" s="152">
        <f>E46+F46+G46+H46</f>
        <v>0</v>
      </c>
      <c r="E46" s="153">
        <v>0</v>
      </c>
      <c r="F46" s="71">
        <v>0</v>
      </c>
      <c r="G46" s="50">
        <v>0</v>
      </c>
      <c r="H46" s="153"/>
      <c r="I46" s="306"/>
    </row>
    <row r="47" spans="1:9" x14ac:dyDescent="0.25">
      <c r="A47" s="304"/>
      <c r="B47" s="305"/>
      <c r="C47" s="64" t="s">
        <v>126</v>
      </c>
      <c r="D47" s="152">
        <f>E47+F47+G47+H47</f>
        <v>0</v>
      </c>
      <c r="E47" s="153">
        <v>0</v>
      </c>
      <c r="F47" s="71">
        <v>0</v>
      </c>
      <c r="G47" s="50">
        <v>0</v>
      </c>
      <c r="H47" s="153"/>
      <c r="I47" s="306"/>
    </row>
    <row r="48" spans="1:9" ht="29.25" customHeight="1" x14ac:dyDescent="0.25">
      <c r="A48" s="305"/>
      <c r="B48" s="154" t="s">
        <v>143</v>
      </c>
      <c r="C48" s="73" t="s">
        <v>127</v>
      </c>
      <c r="D48" s="155">
        <f>E48+F48+G48+H48</f>
        <v>68196.993489999993</v>
      </c>
      <c r="E48" s="160">
        <f t="shared" ref="E48" si="9">E37+E38+E39+E40+E41+E42+E43+E44+E45+E46+E47</f>
        <v>0</v>
      </c>
      <c r="F48" s="160">
        <f>F37+F38+F39+F40+F41+F42+F43+F44+F45+F46+F47</f>
        <v>35546.326999999997</v>
      </c>
      <c r="G48" s="160">
        <f>G37+G38+G39+G40+G41+G42+G43+G44+G45+G46+G47</f>
        <v>32650.666490000003</v>
      </c>
      <c r="H48" s="160">
        <f>H37+H38+H39+H40+H41+H42+H43+H44+H45+H46+H47</f>
        <v>0</v>
      </c>
      <c r="I48" s="306"/>
    </row>
    <row r="49" spans="1:9" ht="15" customHeight="1" x14ac:dyDescent="0.25">
      <c r="A49" s="303" t="s">
        <v>49</v>
      </c>
      <c r="B49" s="267" t="s">
        <v>148</v>
      </c>
      <c r="C49" s="177" t="str">
        <f>'3'!C38</f>
        <v>2015 год</v>
      </c>
      <c r="D49" s="162">
        <f>'3'!D38</f>
        <v>2520</v>
      </c>
      <c r="E49" s="65">
        <f>'3'!E38</f>
        <v>0</v>
      </c>
      <c r="F49" s="65">
        <f>'3'!F38</f>
        <v>837.9</v>
      </c>
      <c r="G49" s="66">
        <f>'3'!G38</f>
        <v>44.1</v>
      </c>
      <c r="H49" s="67">
        <f>'3'!H38</f>
        <v>1638</v>
      </c>
      <c r="I49" s="314" t="s">
        <v>116</v>
      </c>
    </row>
    <row r="50" spans="1:9" ht="15" customHeight="1" x14ac:dyDescent="0.25">
      <c r="A50" s="304"/>
      <c r="B50" s="268"/>
      <c r="C50" s="177" t="str">
        <f>'3'!C39</f>
        <v>2016 год</v>
      </c>
      <c r="D50" s="162">
        <f>'3'!D39</f>
        <v>0</v>
      </c>
      <c r="E50" s="65">
        <f>'3'!E39</f>
        <v>0</v>
      </c>
      <c r="F50" s="65">
        <f>'3'!F39</f>
        <v>0</v>
      </c>
      <c r="G50" s="66">
        <f>'3'!G39</f>
        <v>0</v>
      </c>
      <c r="H50" s="67">
        <f>'3'!H39</f>
        <v>0</v>
      </c>
      <c r="I50" s="315"/>
    </row>
    <row r="51" spans="1:9" x14ac:dyDescent="0.25">
      <c r="A51" s="304"/>
      <c r="B51" s="268"/>
      <c r="C51" s="177" t="str">
        <f>'3'!C40</f>
        <v>2017 год</v>
      </c>
      <c r="D51" s="162">
        <f>'3'!D40</f>
        <v>0</v>
      </c>
      <c r="E51" s="59">
        <f>'3'!E40</f>
        <v>0</v>
      </c>
      <c r="F51" s="59">
        <f>'3'!F40</f>
        <v>0</v>
      </c>
      <c r="G51" s="68">
        <f>'3'!G40</f>
        <v>0</v>
      </c>
      <c r="H51" s="67">
        <f>'3'!H40</f>
        <v>0</v>
      </c>
      <c r="I51" s="315"/>
    </row>
    <row r="52" spans="1:9" x14ac:dyDescent="0.25">
      <c r="A52" s="304"/>
      <c r="B52" s="268"/>
      <c r="C52" s="177" t="str">
        <f>'3'!C41</f>
        <v>2018 год</v>
      </c>
      <c r="D52" s="162">
        <f>'3'!D41</f>
        <v>0</v>
      </c>
      <c r="E52" s="62">
        <f>'3'!E41</f>
        <v>0</v>
      </c>
      <c r="F52" s="59">
        <f>'3'!F41</f>
        <v>0</v>
      </c>
      <c r="G52" s="59">
        <f>'3'!G41</f>
        <v>0</v>
      </c>
      <c r="H52" s="67">
        <f>'3'!H41</f>
        <v>0</v>
      </c>
      <c r="I52" s="315"/>
    </row>
    <row r="53" spans="1:9" ht="15" customHeight="1" x14ac:dyDescent="0.25">
      <c r="A53" s="304"/>
      <c r="B53" s="268"/>
      <c r="C53" s="177" t="str">
        <f>'3'!C42</f>
        <v>2019 год</v>
      </c>
      <c r="D53" s="162">
        <f>'3'!D42</f>
        <v>3700.6559999999999</v>
      </c>
      <c r="E53" s="59">
        <f>'3'!E42</f>
        <v>0</v>
      </c>
      <c r="F53" s="69">
        <f>'3'!F42</f>
        <v>1105.7</v>
      </c>
      <c r="G53" s="69">
        <f>'3'!G42</f>
        <v>58.161999999999999</v>
      </c>
      <c r="H53" s="69">
        <f>'3'!H42</f>
        <v>2536.7939999999999</v>
      </c>
      <c r="I53" s="315"/>
    </row>
    <row r="54" spans="1:9" x14ac:dyDescent="0.25">
      <c r="A54" s="304"/>
      <c r="B54" s="268"/>
      <c r="C54" s="177" t="str">
        <f>'3'!C43</f>
        <v>2020 год</v>
      </c>
      <c r="D54" s="79">
        <f>'3'!D43</f>
        <v>0</v>
      </c>
      <c r="E54" s="67">
        <f>'3'!E43</f>
        <v>0</v>
      </c>
      <c r="F54" s="67">
        <f>'3'!F43</f>
        <v>0</v>
      </c>
      <c r="G54" s="67">
        <f>'3'!G43</f>
        <v>0</v>
      </c>
      <c r="H54" s="67">
        <f>'3'!H43</f>
        <v>0</v>
      </c>
      <c r="I54" s="315"/>
    </row>
    <row r="55" spans="1:9" x14ac:dyDescent="0.25">
      <c r="A55" s="304"/>
      <c r="B55" s="268"/>
      <c r="C55" s="177" t="str">
        <f>'3'!C44</f>
        <v>2021 год</v>
      </c>
      <c r="D55" s="163">
        <f>'3'!D44</f>
        <v>1395.8779999999999</v>
      </c>
      <c r="E55" s="71">
        <f>'3'!E44</f>
        <v>0</v>
      </c>
      <c r="F55" s="71">
        <f>'3'!F44</f>
        <v>1206.0999999999999</v>
      </c>
      <c r="G55" s="71">
        <f>'3'!G44</f>
        <v>189.77799999999999</v>
      </c>
      <c r="H55" s="71">
        <f>'3'!H44</f>
        <v>0</v>
      </c>
      <c r="I55" s="315"/>
    </row>
    <row r="56" spans="1:9" x14ac:dyDescent="0.25">
      <c r="A56" s="304"/>
      <c r="B56" s="268"/>
      <c r="C56" s="177" t="str">
        <f>'3'!C45</f>
        <v>2022 год</v>
      </c>
      <c r="D56" s="163">
        <f>'3'!D45</f>
        <v>3257.0499999999997</v>
      </c>
      <c r="E56" s="71">
        <f>'3'!E45</f>
        <v>0</v>
      </c>
      <c r="F56" s="71">
        <f>'3'!F45</f>
        <v>2833.6329999999998</v>
      </c>
      <c r="G56" s="71">
        <f>'3'!G45</f>
        <v>423.41699999999997</v>
      </c>
      <c r="H56" s="71">
        <f>'3'!H45</f>
        <v>0</v>
      </c>
      <c r="I56" s="315"/>
    </row>
    <row r="57" spans="1:9" x14ac:dyDescent="0.25">
      <c r="A57" s="304"/>
      <c r="B57" s="268"/>
      <c r="C57" s="177" t="str">
        <f>'3'!C46</f>
        <v>2023 год</v>
      </c>
      <c r="D57" s="163">
        <f>'3'!D46</f>
        <v>279.488</v>
      </c>
      <c r="E57" s="71">
        <f>'3'!E46</f>
        <v>0</v>
      </c>
      <c r="F57" s="71">
        <f>'3'!F46</f>
        <v>0</v>
      </c>
      <c r="G57" s="71">
        <f>'3'!G46</f>
        <v>279.488</v>
      </c>
      <c r="H57" s="71">
        <f>'3'!H46</f>
        <v>0</v>
      </c>
      <c r="I57" s="315"/>
    </row>
    <row r="58" spans="1:9" x14ac:dyDescent="0.25">
      <c r="A58" s="304"/>
      <c r="B58" s="268"/>
      <c r="C58" s="177" t="str">
        <f>'3'!C47</f>
        <v>2024 год</v>
      </c>
      <c r="D58" s="163">
        <f>'3'!D47</f>
        <v>279.488</v>
      </c>
      <c r="E58" s="71">
        <f>'3'!E47</f>
        <v>0</v>
      </c>
      <c r="F58" s="71">
        <f>'3'!F47</f>
        <v>0</v>
      </c>
      <c r="G58" s="71">
        <f>'3'!G47</f>
        <v>279.488</v>
      </c>
      <c r="H58" s="71">
        <f>'3'!H47</f>
        <v>0</v>
      </c>
      <c r="I58" s="315"/>
    </row>
    <row r="59" spans="1:9" x14ac:dyDescent="0.25">
      <c r="A59" s="304"/>
      <c r="B59" s="269"/>
      <c r="C59" s="177" t="str">
        <f>'3'!C48</f>
        <v>2025 год</v>
      </c>
      <c r="D59" s="163">
        <f>'3'!D48</f>
        <v>0</v>
      </c>
      <c r="E59" s="71">
        <f>'3'!E48</f>
        <v>0</v>
      </c>
      <c r="F59" s="71">
        <f>'3'!F48</f>
        <v>0</v>
      </c>
      <c r="G59" s="71">
        <f>'3'!G48</f>
        <v>0</v>
      </c>
      <c r="H59" s="71">
        <f>'3'!H48</f>
        <v>0</v>
      </c>
      <c r="I59" s="315"/>
    </row>
    <row r="60" spans="1:9" x14ac:dyDescent="0.25">
      <c r="A60" s="305"/>
      <c r="B60" s="154" t="s">
        <v>144</v>
      </c>
      <c r="C60" s="73" t="s">
        <v>127</v>
      </c>
      <c r="D60" s="155">
        <f>E60+F60+G60+H60</f>
        <v>11432.56</v>
      </c>
      <c r="E60" s="156">
        <f>E49+E50+E51+E52+E53+E54+E55+E56+E57+E58+E59</f>
        <v>0</v>
      </c>
      <c r="F60" s="156">
        <f>F49+F50+F51+F52+F53+F54+F55+F56+F57+F58+F59</f>
        <v>5983.3329999999996</v>
      </c>
      <c r="G60" s="156">
        <f>G49+G50+G51+G52+G53+G54+G55+G56+G57+G58+G59</f>
        <v>1274.433</v>
      </c>
      <c r="H60" s="156">
        <f>H49+H50+H51+H52+H53+H54+H55+H56+H57+H58+H59</f>
        <v>4174.7939999999999</v>
      </c>
      <c r="I60" s="316"/>
    </row>
    <row r="61" spans="1:9" ht="15" customHeight="1" x14ac:dyDescent="0.25">
      <c r="A61" s="303" t="s">
        <v>51</v>
      </c>
      <c r="B61" s="303" t="s">
        <v>107</v>
      </c>
      <c r="C61" s="177" t="s">
        <v>21</v>
      </c>
      <c r="D61" s="152">
        <f t="shared" ref="D61:D64" si="10">E61+F61+G61+H61</f>
        <v>1182.96</v>
      </c>
      <c r="E61" s="153">
        <v>1182.96</v>
      </c>
      <c r="F61" s="153">
        <v>0</v>
      </c>
      <c r="G61" s="153">
        <v>0</v>
      </c>
      <c r="H61" s="153">
        <v>0</v>
      </c>
      <c r="I61" s="303" t="s">
        <v>108</v>
      </c>
    </row>
    <row r="62" spans="1:9" x14ac:dyDescent="0.25">
      <c r="A62" s="304"/>
      <c r="B62" s="304"/>
      <c r="C62" s="177" t="s">
        <v>10</v>
      </c>
      <c r="D62" s="152">
        <f t="shared" si="10"/>
        <v>0</v>
      </c>
      <c r="E62" s="153">
        <v>0</v>
      </c>
      <c r="F62" s="153">
        <v>0</v>
      </c>
      <c r="G62" s="153">
        <v>0</v>
      </c>
      <c r="H62" s="153">
        <v>0</v>
      </c>
      <c r="I62" s="304"/>
    </row>
    <row r="63" spans="1:9" x14ac:dyDescent="0.25">
      <c r="A63" s="304"/>
      <c r="B63" s="304"/>
      <c r="C63" s="177" t="s">
        <v>11</v>
      </c>
      <c r="D63" s="152">
        <f t="shared" si="10"/>
        <v>0</v>
      </c>
      <c r="E63" s="153">
        <v>0</v>
      </c>
      <c r="F63" s="153">
        <v>0</v>
      </c>
      <c r="G63" s="153">
        <v>0</v>
      </c>
      <c r="H63" s="153">
        <v>0</v>
      </c>
      <c r="I63" s="304"/>
    </row>
    <row r="64" spans="1:9" x14ac:dyDescent="0.25">
      <c r="A64" s="304"/>
      <c r="B64" s="304"/>
      <c r="C64" s="177" t="s">
        <v>12</v>
      </c>
      <c r="D64" s="152">
        <f t="shared" si="10"/>
        <v>0</v>
      </c>
      <c r="E64" s="153">
        <v>0</v>
      </c>
      <c r="F64" s="153">
        <v>0</v>
      </c>
      <c r="G64" s="153">
        <v>0</v>
      </c>
      <c r="H64" s="153">
        <v>0</v>
      </c>
      <c r="I64" s="304"/>
    </row>
    <row r="65" spans="1:9" ht="15" customHeight="1" x14ac:dyDescent="0.25">
      <c r="A65" s="304"/>
      <c r="B65" s="304"/>
      <c r="C65" s="177" t="s">
        <v>13</v>
      </c>
      <c r="D65" s="152">
        <f>E65+F65+G65+H65</f>
        <v>1050</v>
      </c>
      <c r="E65" s="153">
        <v>0</v>
      </c>
      <c r="F65" s="153">
        <v>566.5</v>
      </c>
      <c r="G65" s="153">
        <v>0</v>
      </c>
      <c r="H65" s="153">
        <v>483.5</v>
      </c>
      <c r="I65" s="304"/>
    </row>
    <row r="66" spans="1:9" x14ac:dyDescent="0.25">
      <c r="A66" s="304"/>
      <c r="B66" s="304"/>
      <c r="C66" s="177" t="s">
        <v>14</v>
      </c>
      <c r="D66" s="152">
        <f t="shared" ref="D66:D70" si="11">E66+F66+G66+H66</f>
        <v>0</v>
      </c>
      <c r="E66" s="153">
        <v>0</v>
      </c>
      <c r="F66" s="153">
        <v>0</v>
      </c>
      <c r="G66" s="153">
        <v>0</v>
      </c>
      <c r="H66" s="153">
        <v>0</v>
      </c>
      <c r="I66" s="304"/>
    </row>
    <row r="67" spans="1:9" x14ac:dyDescent="0.25">
      <c r="A67" s="304"/>
      <c r="B67" s="304"/>
      <c r="C67" s="177" t="s">
        <v>56</v>
      </c>
      <c r="D67" s="152">
        <f t="shared" si="11"/>
        <v>0</v>
      </c>
      <c r="E67" s="153">
        <v>0</v>
      </c>
      <c r="F67" s="153">
        <v>0</v>
      </c>
      <c r="G67" s="153">
        <v>0</v>
      </c>
      <c r="H67" s="153">
        <v>0</v>
      </c>
      <c r="I67" s="304"/>
    </row>
    <row r="68" spans="1:9" x14ac:dyDescent="0.25">
      <c r="A68" s="304"/>
      <c r="B68" s="304"/>
      <c r="C68" s="177" t="s">
        <v>16</v>
      </c>
      <c r="D68" s="152">
        <f t="shared" si="11"/>
        <v>0</v>
      </c>
      <c r="E68" s="153">
        <v>0</v>
      </c>
      <c r="F68" s="153">
        <v>0</v>
      </c>
      <c r="G68" s="153">
        <v>0</v>
      </c>
      <c r="H68" s="153">
        <v>0</v>
      </c>
      <c r="I68" s="304"/>
    </row>
    <row r="69" spans="1:9" x14ac:dyDescent="0.25">
      <c r="A69" s="304"/>
      <c r="B69" s="304"/>
      <c r="C69" s="177" t="s">
        <v>84</v>
      </c>
      <c r="D69" s="152">
        <f t="shared" si="11"/>
        <v>3835.9</v>
      </c>
      <c r="E69" s="153">
        <v>3835.9</v>
      </c>
      <c r="F69" s="153">
        <v>0</v>
      </c>
      <c r="G69" s="153">
        <v>0</v>
      </c>
      <c r="H69" s="153">
        <v>0</v>
      </c>
      <c r="I69" s="304"/>
    </row>
    <row r="70" spans="1:9" x14ac:dyDescent="0.25">
      <c r="A70" s="304"/>
      <c r="B70" s="304"/>
      <c r="C70" s="177" t="s">
        <v>114</v>
      </c>
      <c r="D70" s="152">
        <f t="shared" si="11"/>
        <v>0</v>
      </c>
      <c r="E70" s="153">
        <v>0</v>
      </c>
      <c r="F70" s="153">
        <v>0</v>
      </c>
      <c r="G70" s="153">
        <v>0</v>
      </c>
      <c r="H70" s="153">
        <v>0</v>
      </c>
      <c r="I70" s="304"/>
    </row>
    <row r="71" spans="1:9" x14ac:dyDescent="0.25">
      <c r="A71" s="304"/>
      <c r="B71" s="305"/>
      <c r="C71" s="177" t="s">
        <v>124</v>
      </c>
      <c r="D71" s="152">
        <f t="shared" ref="D71" si="12">E71+F71+G71+H71</f>
        <v>0</v>
      </c>
      <c r="E71" s="153">
        <v>0</v>
      </c>
      <c r="F71" s="153">
        <v>0</v>
      </c>
      <c r="G71" s="153">
        <v>0</v>
      </c>
      <c r="H71" s="153">
        <v>0</v>
      </c>
      <c r="I71" s="304"/>
    </row>
    <row r="72" spans="1:9" ht="29.25" customHeight="1" x14ac:dyDescent="0.25">
      <c r="A72" s="305"/>
      <c r="B72" s="154" t="s">
        <v>145</v>
      </c>
      <c r="C72" s="73" t="s">
        <v>127</v>
      </c>
      <c r="D72" s="155">
        <f>E72+F72+G72+H72</f>
        <v>6068.8600000000006</v>
      </c>
      <c r="E72" s="160">
        <f>SUM(E61:E71)</f>
        <v>5018.8600000000006</v>
      </c>
      <c r="F72" s="160">
        <f>SUM(F61:F71)</f>
        <v>566.5</v>
      </c>
      <c r="G72" s="160">
        <f t="shared" ref="G72" si="13">SUM(G61:G71)</f>
        <v>0</v>
      </c>
      <c r="H72" s="160">
        <f>SUM(H61:H71)</f>
        <v>483.5</v>
      </c>
      <c r="I72" s="305"/>
    </row>
    <row r="73" spans="1:9" ht="15" customHeight="1" x14ac:dyDescent="0.25">
      <c r="A73" s="303" t="s">
        <v>53</v>
      </c>
      <c r="B73" s="303" t="s">
        <v>109</v>
      </c>
      <c r="C73" s="177" t="s">
        <v>21</v>
      </c>
      <c r="D73" s="152">
        <v>32046.277620000001</v>
      </c>
      <c r="E73" s="153">
        <v>0</v>
      </c>
      <c r="F73" s="153">
        <v>22522</v>
      </c>
      <c r="G73" s="153">
        <v>9524.2776200000008</v>
      </c>
      <c r="H73" s="153">
        <v>0</v>
      </c>
      <c r="I73" s="303" t="s">
        <v>111</v>
      </c>
    </row>
    <row r="74" spans="1:9" x14ac:dyDescent="0.25">
      <c r="A74" s="304"/>
      <c r="B74" s="304"/>
      <c r="C74" s="177" t="s">
        <v>10</v>
      </c>
      <c r="D74" s="152">
        <v>905.63595999999995</v>
      </c>
      <c r="E74" s="153">
        <v>0</v>
      </c>
      <c r="F74" s="153">
        <v>0</v>
      </c>
      <c r="G74" s="153">
        <v>905.63595999999995</v>
      </c>
      <c r="H74" s="153">
        <v>0</v>
      </c>
      <c r="I74" s="304"/>
    </row>
    <row r="75" spans="1:9" x14ac:dyDescent="0.25">
      <c r="A75" s="304"/>
      <c r="B75" s="304"/>
      <c r="C75" s="177" t="s">
        <v>11</v>
      </c>
      <c r="D75" s="152">
        <v>1220</v>
      </c>
      <c r="E75" s="153">
        <v>0</v>
      </c>
      <c r="F75" s="153">
        <v>0</v>
      </c>
      <c r="G75" s="153">
        <v>1220</v>
      </c>
      <c r="H75" s="153">
        <v>0</v>
      </c>
      <c r="I75" s="304"/>
    </row>
    <row r="76" spans="1:9" x14ac:dyDescent="0.25">
      <c r="A76" s="304"/>
      <c r="B76" s="304"/>
      <c r="C76" s="177" t="s">
        <v>12</v>
      </c>
      <c r="D76" s="152">
        <v>3118.2089999999998</v>
      </c>
      <c r="E76" s="153">
        <v>0</v>
      </c>
      <c r="F76" s="153">
        <v>0</v>
      </c>
      <c r="G76" s="153">
        <v>3118.2089999999998</v>
      </c>
      <c r="H76" s="153">
        <v>0</v>
      </c>
      <c r="I76" s="304"/>
    </row>
    <row r="77" spans="1:9" x14ac:dyDescent="0.25">
      <c r="A77" s="304"/>
      <c r="B77" s="304"/>
      <c r="C77" s="177" t="s">
        <v>13</v>
      </c>
      <c r="D77" s="152">
        <v>897</v>
      </c>
      <c r="E77" s="164">
        <v>0</v>
      </c>
      <c r="F77" s="153">
        <v>0</v>
      </c>
      <c r="G77" s="153">
        <v>897</v>
      </c>
      <c r="H77" s="153">
        <v>0</v>
      </c>
      <c r="I77" s="304"/>
    </row>
    <row r="78" spans="1:9" ht="15" customHeight="1" x14ac:dyDescent="0.25">
      <c r="A78" s="304"/>
      <c r="B78" s="304"/>
      <c r="C78" s="177" t="s">
        <v>14</v>
      </c>
      <c r="D78" s="152">
        <v>0</v>
      </c>
      <c r="E78" s="164">
        <v>0</v>
      </c>
      <c r="F78" s="153">
        <v>0</v>
      </c>
      <c r="G78" s="153">
        <v>0</v>
      </c>
      <c r="H78" s="153">
        <v>0</v>
      </c>
      <c r="I78" s="304"/>
    </row>
    <row r="79" spans="1:9" x14ac:dyDescent="0.25">
      <c r="A79" s="304"/>
      <c r="B79" s="304"/>
      <c r="C79" s="177" t="s">
        <v>56</v>
      </c>
      <c r="D79" s="152">
        <v>0</v>
      </c>
      <c r="E79" s="164">
        <v>0</v>
      </c>
      <c r="F79" s="165">
        <v>0</v>
      </c>
      <c r="G79" s="175">
        <v>0</v>
      </c>
      <c r="H79" s="153">
        <v>0</v>
      </c>
      <c r="I79" s="304"/>
    </row>
    <row r="80" spans="1:9" x14ac:dyDescent="0.25">
      <c r="A80" s="304"/>
      <c r="B80" s="304"/>
      <c r="C80" s="177" t="s">
        <v>16</v>
      </c>
      <c r="D80" s="152">
        <f>E80+F80+G80</f>
        <v>666.78508999999997</v>
      </c>
      <c r="E80" s="164">
        <v>0</v>
      </c>
      <c r="F80" s="165">
        <v>0</v>
      </c>
      <c r="G80" s="175">
        <v>666.78508999999997</v>
      </c>
      <c r="H80" s="153">
        <v>0</v>
      </c>
      <c r="I80" s="304"/>
    </row>
    <row r="81" spans="1:9" x14ac:dyDescent="0.25">
      <c r="A81" s="304"/>
      <c r="B81" s="304"/>
      <c r="C81" s="177" t="s">
        <v>84</v>
      </c>
      <c r="D81" s="152">
        <v>166454</v>
      </c>
      <c r="E81" s="164">
        <v>0</v>
      </c>
      <c r="F81" s="166">
        <v>144754</v>
      </c>
      <c r="G81" s="175">
        <v>21700</v>
      </c>
      <c r="H81" s="153">
        <v>0</v>
      </c>
      <c r="I81" s="304"/>
    </row>
    <row r="82" spans="1:9" x14ac:dyDescent="0.25">
      <c r="A82" s="304"/>
      <c r="B82" s="304"/>
      <c r="C82" s="177" t="s">
        <v>114</v>
      </c>
      <c r="D82" s="152">
        <v>180949.5</v>
      </c>
      <c r="E82" s="164">
        <v>0</v>
      </c>
      <c r="F82" s="175">
        <v>157426</v>
      </c>
      <c r="G82" s="175">
        <v>23523.5</v>
      </c>
      <c r="H82" s="153">
        <v>0</v>
      </c>
      <c r="I82" s="304"/>
    </row>
    <row r="83" spans="1:9" x14ac:dyDescent="0.25">
      <c r="A83" s="304"/>
      <c r="B83" s="305"/>
      <c r="C83" s="177" t="s">
        <v>124</v>
      </c>
      <c r="D83" s="152">
        <v>89046.739999999991</v>
      </c>
      <c r="E83" s="164">
        <v>0</v>
      </c>
      <c r="F83" s="175">
        <v>44323</v>
      </c>
      <c r="G83" s="175">
        <v>44723.74</v>
      </c>
      <c r="H83" s="153">
        <v>0</v>
      </c>
      <c r="I83" s="304"/>
    </row>
    <row r="84" spans="1:9" ht="28.5" customHeight="1" x14ac:dyDescent="0.25">
      <c r="A84" s="305"/>
      <c r="B84" s="154" t="s">
        <v>146</v>
      </c>
      <c r="C84" s="73" t="s">
        <v>127</v>
      </c>
      <c r="D84" s="155">
        <f>E84+F84+G84+H84</f>
        <v>475304.14766999998</v>
      </c>
      <c r="E84" s="160">
        <f>SUM(E73:E82)</f>
        <v>0</v>
      </c>
      <c r="F84" s="160">
        <f>SUM(F73:F83)</f>
        <v>369025</v>
      </c>
      <c r="G84" s="160">
        <f>SUM(G73:G83)</f>
        <v>106279.14767000001</v>
      </c>
      <c r="H84" s="160">
        <f>SUM(H73:H81)</f>
        <v>0</v>
      </c>
      <c r="I84" s="305"/>
    </row>
    <row r="85" spans="1:9" ht="15" customHeight="1" x14ac:dyDescent="0.25">
      <c r="A85" s="303" t="s">
        <v>55</v>
      </c>
      <c r="B85" s="303" t="s">
        <v>110</v>
      </c>
      <c r="C85" s="176" t="s">
        <v>46</v>
      </c>
      <c r="D85" s="67">
        <f>F85+G85+H85</f>
        <v>6851.2604000000001</v>
      </c>
      <c r="E85" s="67">
        <f>'9'!E36</f>
        <v>0</v>
      </c>
      <c r="F85" s="67">
        <f>'9'!F36</f>
        <v>1913.7329999999999</v>
      </c>
      <c r="G85" s="67">
        <f>'9'!G36</f>
        <v>1530.5273999999999</v>
      </c>
      <c r="H85" s="67">
        <f>'9'!H36</f>
        <v>3407</v>
      </c>
      <c r="I85" s="303" t="s">
        <v>108</v>
      </c>
    </row>
    <row r="86" spans="1:9" x14ac:dyDescent="0.25">
      <c r="A86" s="304"/>
      <c r="B86" s="304"/>
      <c r="C86" s="176" t="s">
        <v>10</v>
      </c>
      <c r="D86" s="67">
        <f t="shared" ref="D86:D91" si="14">F86+G86+H86</f>
        <v>5689.2170000000006</v>
      </c>
      <c r="E86" s="67">
        <f>'9'!E37</f>
        <v>0</v>
      </c>
      <c r="F86" s="67">
        <f>'9'!F37</f>
        <v>1754.12</v>
      </c>
      <c r="G86" s="67">
        <f>'9'!G37</f>
        <v>740</v>
      </c>
      <c r="H86" s="67">
        <f>'9'!H37</f>
        <v>3195.0970000000002</v>
      </c>
      <c r="I86" s="304"/>
    </row>
    <row r="87" spans="1:9" x14ac:dyDescent="0.25">
      <c r="A87" s="304"/>
      <c r="B87" s="304"/>
      <c r="C87" s="176" t="s">
        <v>11</v>
      </c>
      <c r="D87" s="67">
        <f t="shared" si="14"/>
        <v>9680</v>
      </c>
      <c r="E87" s="67">
        <f>'9'!E38</f>
        <v>0</v>
      </c>
      <c r="F87" s="67">
        <f>'9'!F38</f>
        <v>2339.4839999999999</v>
      </c>
      <c r="G87" s="67">
        <f>'9'!G38</f>
        <v>1075.0847000000001</v>
      </c>
      <c r="H87" s="67">
        <f>'9'!H38</f>
        <v>6265.4313000000002</v>
      </c>
      <c r="I87" s="304"/>
    </row>
    <row r="88" spans="1:9" x14ac:dyDescent="0.25">
      <c r="A88" s="304"/>
      <c r="B88" s="304"/>
      <c r="C88" s="176" t="s">
        <v>27</v>
      </c>
      <c r="D88" s="67">
        <f t="shared" si="14"/>
        <v>0</v>
      </c>
      <c r="E88" s="67">
        <f>'9'!E39</f>
        <v>0</v>
      </c>
      <c r="F88" s="67">
        <f>'9'!F39</f>
        <v>0</v>
      </c>
      <c r="G88" s="67">
        <f>'9'!G39</f>
        <v>0</v>
      </c>
      <c r="H88" s="67">
        <f>'9'!H39</f>
        <v>0</v>
      </c>
      <c r="I88" s="304"/>
    </row>
    <row r="89" spans="1:9" x14ac:dyDescent="0.25">
      <c r="A89" s="304"/>
      <c r="B89" s="304"/>
      <c r="C89" s="176" t="s">
        <v>13</v>
      </c>
      <c r="D89" s="67">
        <f t="shared" si="14"/>
        <v>881.24399999999991</v>
      </c>
      <c r="E89" s="67">
        <f>'9'!E40</f>
        <v>0</v>
      </c>
      <c r="F89" s="67">
        <f>'9'!F40</f>
        <v>774.8</v>
      </c>
      <c r="G89" s="67">
        <f>'9'!G40</f>
        <v>106.444</v>
      </c>
      <c r="H89" s="67">
        <f>'9'!H40</f>
        <v>0</v>
      </c>
      <c r="I89" s="304"/>
    </row>
    <row r="90" spans="1:9" x14ac:dyDescent="0.25">
      <c r="A90" s="304"/>
      <c r="B90" s="304"/>
      <c r="C90" s="176" t="s">
        <v>14</v>
      </c>
      <c r="D90" s="67">
        <f t="shared" si="14"/>
        <v>1209.80555</v>
      </c>
      <c r="E90" s="67">
        <f>'9'!E41</f>
        <v>0</v>
      </c>
      <c r="F90" s="67">
        <f>'9'!F41</f>
        <v>864.1</v>
      </c>
      <c r="G90" s="67">
        <f>'9'!G41</f>
        <v>345.70555000000002</v>
      </c>
      <c r="H90" s="67">
        <f>'9'!H41</f>
        <v>0</v>
      </c>
      <c r="I90" s="304"/>
    </row>
    <row r="91" spans="1:9" x14ac:dyDescent="0.25">
      <c r="A91" s="304"/>
      <c r="B91" s="304"/>
      <c r="C91" s="176" t="s">
        <v>15</v>
      </c>
      <c r="D91" s="67">
        <f t="shared" si="14"/>
        <v>973.9</v>
      </c>
      <c r="E91" s="67">
        <f>'9'!E42</f>
        <v>0</v>
      </c>
      <c r="F91" s="67">
        <f>'9'!F42</f>
        <v>793.9</v>
      </c>
      <c r="G91" s="67">
        <f>'9'!G42</f>
        <v>180</v>
      </c>
      <c r="H91" s="67">
        <f>'9'!H42</f>
        <v>0</v>
      </c>
      <c r="I91" s="304"/>
    </row>
    <row r="92" spans="1:9" x14ac:dyDescent="0.25">
      <c r="A92" s="304"/>
      <c r="B92" s="304"/>
      <c r="C92" s="81" t="s">
        <v>16</v>
      </c>
      <c r="D92" s="67">
        <f>F92+G92+H92</f>
        <v>961.45699999999999</v>
      </c>
      <c r="E92" s="67">
        <f>'9'!E43</f>
        <v>0</v>
      </c>
      <c r="F92" s="67">
        <v>809.6</v>
      </c>
      <c r="G92" s="67">
        <v>151.857</v>
      </c>
      <c r="H92" s="67">
        <f>'9'!H43</f>
        <v>0</v>
      </c>
      <c r="I92" s="304"/>
    </row>
    <row r="93" spans="1:9" x14ac:dyDescent="0.25">
      <c r="A93" s="304"/>
      <c r="B93" s="304"/>
      <c r="C93" s="81" t="s">
        <v>83</v>
      </c>
      <c r="D93" s="67">
        <f t="shared" ref="D93:D95" si="15">F93+G93+H93</f>
        <v>1719.991</v>
      </c>
      <c r="E93" s="67">
        <f>'9'!E44</f>
        <v>0</v>
      </c>
      <c r="F93" s="67">
        <f>'9'!F44</f>
        <v>1496.4</v>
      </c>
      <c r="G93" s="67">
        <f>'9'!G44</f>
        <v>223.59100000000001</v>
      </c>
      <c r="H93" s="67">
        <f>'9'!H44</f>
        <v>0</v>
      </c>
      <c r="I93" s="304"/>
    </row>
    <row r="94" spans="1:9" x14ac:dyDescent="0.25">
      <c r="A94" s="304"/>
      <c r="B94" s="304"/>
      <c r="C94" s="176" t="s">
        <v>114</v>
      </c>
      <c r="D94" s="67">
        <f t="shared" si="15"/>
        <v>897.47699999999998</v>
      </c>
      <c r="E94" s="67">
        <f>'9'!E45</f>
        <v>0</v>
      </c>
      <c r="F94" s="67">
        <f>'9'!F45</f>
        <v>776.5</v>
      </c>
      <c r="G94" s="67">
        <f>'9'!G45</f>
        <v>120.977</v>
      </c>
      <c r="H94" s="67">
        <f>'9'!H45</f>
        <v>0</v>
      </c>
      <c r="I94" s="304"/>
    </row>
    <row r="95" spans="1:9" x14ac:dyDescent="0.25">
      <c r="A95" s="304"/>
      <c r="B95" s="305"/>
      <c r="C95" s="176" t="s">
        <v>126</v>
      </c>
      <c r="D95" s="67">
        <f t="shared" si="15"/>
        <v>0</v>
      </c>
      <c r="E95" s="67">
        <f>'9'!E46</f>
        <v>0</v>
      </c>
      <c r="F95" s="67">
        <f>'9'!F46</f>
        <v>0</v>
      </c>
      <c r="G95" s="67">
        <f>'9'!G46</f>
        <v>0</v>
      </c>
      <c r="H95" s="67">
        <f>'9'!H46</f>
        <v>0</v>
      </c>
      <c r="I95" s="304"/>
    </row>
    <row r="96" spans="1:9" x14ac:dyDescent="0.25">
      <c r="A96" s="305"/>
      <c r="B96" s="154" t="s">
        <v>147</v>
      </c>
      <c r="C96" s="73" t="s">
        <v>127</v>
      </c>
      <c r="D96" s="167">
        <f>E96+F96+G96+H96</f>
        <v>28864.351950000004</v>
      </c>
      <c r="E96" s="156">
        <f t="shared" ref="E96:F96" si="16">SUM(E85:E95)</f>
        <v>0</v>
      </c>
      <c r="F96" s="156">
        <f t="shared" si="16"/>
        <v>11522.637000000001</v>
      </c>
      <c r="G96" s="156">
        <f>SUM(G85:G95)</f>
        <v>4474.1866500000006</v>
      </c>
      <c r="H96" s="156">
        <f>SUM(H85:H94)</f>
        <v>12867.5283</v>
      </c>
      <c r="I96" s="305"/>
    </row>
    <row r="97" spans="1:8" x14ac:dyDescent="0.25">
      <c r="A97" s="23"/>
      <c r="B97" s="23"/>
    </row>
    <row r="98" spans="1:8" x14ac:dyDescent="0.25">
      <c r="A98" s="23" t="s">
        <v>153</v>
      </c>
      <c r="B98" s="23"/>
      <c r="E98" s="36"/>
      <c r="F98" s="36"/>
      <c r="G98" s="36"/>
      <c r="H98" s="36"/>
    </row>
    <row r="99" spans="1:8" x14ac:dyDescent="0.25">
      <c r="A99" s="23" t="s">
        <v>154</v>
      </c>
      <c r="B99" s="23"/>
      <c r="E99" s="36"/>
      <c r="F99" s="36"/>
      <c r="G99" s="36"/>
      <c r="H99" s="36"/>
    </row>
    <row r="100" spans="1:8" x14ac:dyDescent="0.25">
      <c r="A100" s="23"/>
      <c r="B100" s="23"/>
    </row>
  </sheetData>
  <mergeCells count="41">
    <mergeCell ref="B12:B22"/>
    <mergeCell ref="B24:B35"/>
    <mergeCell ref="A7:I7"/>
    <mergeCell ref="A8:A10"/>
    <mergeCell ref="B8:B10"/>
    <mergeCell ref="C8:C10"/>
    <mergeCell ref="D8:D10"/>
    <mergeCell ref="E8:G8"/>
    <mergeCell ref="H8:H10"/>
    <mergeCell ref="I8:I10"/>
    <mergeCell ref="E9:E10"/>
    <mergeCell ref="F9:G9"/>
    <mergeCell ref="I73:I84"/>
    <mergeCell ref="B37:B47"/>
    <mergeCell ref="A85:A96"/>
    <mergeCell ref="I85:I96"/>
    <mergeCell ref="A49:A60"/>
    <mergeCell ref="I49:I60"/>
    <mergeCell ref="A61:A72"/>
    <mergeCell ref="I61:I72"/>
    <mergeCell ref="A73:A84"/>
    <mergeCell ref="B73:B83"/>
    <mergeCell ref="B49:B59"/>
    <mergeCell ref="B61:B71"/>
    <mergeCell ref="B85:B95"/>
    <mergeCell ref="G1:I1"/>
    <mergeCell ref="G2:I2"/>
    <mergeCell ref="G3:I3"/>
    <mergeCell ref="G4:I4"/>
    <mergeCell ref="A37:A48"/>
    <mergeCell ref="I37:I48"/>
    <mergeCell ref="A24:A36"/>
    <mergeCell ref="A12:A23"/>
    <mergeCell ref="I12:I23"/>
    <mergeCell ref="C25:C26"/>
    <mergeCell ref="D25:D26"/>
    <mergeCell ref="E25:E26"/>
    <mergeCell ref="F25:F26"/>
    <mergeCell ref="G25:G26"/>
    <mergeCell ref="H25:H26"/>
    <mergeCell ref="I24:I36"/>
  </mergeCells>
  <pageMargins left="0.25" right="0.25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</vt:lpstr>
      <vt:lpstr>5</vt:lpstr>
      <vt:lpstr>7</vt:lpstr>
      <vt:lpstr>9</vt:lpstr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2022-12-30T07:51:14Z</dcterms:modified>
</cp:coreProperties>
</file>