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22 уточ." sheetId="1" r:id="rId1"/>
  </sheets>
  <definedNames>
    <definedName name="_xlnm.Print_Titles" localSheetId="0">'2022 уточ.'!$9:$9</definedName>
    <definedName name="_xlnm.Print_Area" localSheetId="0">'2022 уточ.'!$A$1:$L$206</definedName>
  </definedNames>
  <calcPr fullCalcOnLoad="1" fullPrecision="0"/>
</workbook>
</file>

<file path=xl/sharedStrings.xml><?xml version="1.0" encoding="utf-8"?>
<sst xmlns="http://schemas.openxmlformats.org/spreadsheetml/2006/main" count="213" uniqueCount="71">
  <si>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</si>
  <si>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</si>
  <si>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</si>
  <si>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</si>
  <si>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</si>
  <si>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</si>
  <si>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</si>
  <si>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Субвенции</t>
  </si>
  <si>
    <t>В том числе: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</si>
  <si>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</si>
  <si>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</si>
  <si>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</si>
  <si>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</si>
  <si>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</si>
  <si>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</si>
  <si>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</si>
  <si>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</si>
  <si>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</si>
  <si>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Задача:   Обеспечение высокого качества и безопасности питания детей в дошкольных учреждениях.</t>
  </si>
  <si>
    <t>Итого по подпрограмме :</t>
  </si>
  <si>
    <t>Итого по разделу 1:</t>
  </si>
  <si>
    <t>сш1-65,0; сш2- 52,0</t>
  </si>
  <si>
    <t>Итого по разделу 2:</t>
  </si>
  <si>
    <t>сош1- 432,0; сош2- 469,0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</si>
  <si>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</si>
  <si>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</si>
  <si>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t>Субсидии 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</si>
  <si>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</si>
  <si>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</si>
  <si>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</si>
  <si>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</si>
  <si>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1.1.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</si>
  <si>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</si>
  <si>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>1.2.</t>
  </si>
  <si>
    <t>1.3.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</si>
  <si>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</si>
  <si>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</si>
  <si>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</si>
  <si>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2.1.</t>
  </si>
  <si>
    <t xml:space="preserve"> Реализация мероприятий по предоставлению качественного питания для детей дошкольного возраста</t>
  </si>
  <si>
    <t>2.2.</t>
  </si>
  <si>
    <t>2.3.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</si>
  <si>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</si>
  <si>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</si>
  <si>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>Управление образования сш№1-100,00, сш№2-100,00</t>
  </si>
  <si>
    <t xml:space="preserve">                                      4.  Мероприятия муниципальной подпрограммы  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</si>
  <si>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Приложение № 3  к программе "Развитие образования</t>
  </si>
  <si>
    <t>Мероприятия по организации питания обучающихся 1-4 классов в образовательных организациях, в частных организациях по имеющим государственную аккредитацию основным общеобразовательным программам</t>
  </si>
  <si>
    <t>1. Организация питания обучающихся общеобразовательных оргнанизаций</t>
  </si>
  <si>
    <t xml:space="preserve"> Софинансирование обеспечения мероприятий по организации питания обучающихся 1-4 классов в муниципальных организациях, в частных организациях по имеющим государственную аккредитацию основным общеобразовательным программам</t>
  </si>
  <si>
    <t>Организация бесплатного горячего питания обучающихся , получающих начальное общее образование в муниципальных общеобоазовательных организациях</t>
  </si>
  <si>
    <t>СОШ 2</t>
  </si>
  <si>
    <t>СОШ 1</t>
  </si>
  <si>
    <t>1.2.1.</t>
  </si>
  <si>
    <t>1.2.2.</t>
  </si>
  <si>
    <t>1.2.3.</t>
  </si>
  <si>
    <t>1.4.</t>
  </si>
  <si>
    <t>1.5.</t>
  </si>
  <si>
    <t>Уменьшение высоты потолка в холодильной камере для поддержания необходимого температурного режима - основное здание</t>
  </si>
  <si>
    <t>Установка вытяжной вентиляции в моечном отделении столовой здания начальных классов</t>
  </si>
  <si>
    <t>Оснащение пищеблоков современных технологическим оборудование в соответствии с СанПин в 2017 г.- 95%, 2018 г.- 96%, 2019 г.-97%, 2020 год - 98%, 2021 год - 99%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</si>
  <si>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г.- 100%, 2020 год - 100%, 2021 год - 100%,  2022 год - 100%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</si>
  <si>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- 100%, 2021 г. - 100%, 2022г. - 100%</t>
  </si>
  <si>
    <t>Проведение новодних утренников и приобретение новогодних подарков в 2017 г.-100%, 2018-100%, 2019-100%, 2020год - 100%, 2021 год - 100%, 2022 год - 100%, 2023год - 100%.</t>
  </si>
  <si>
    <t>Управление образования д/сад № 3-77,0, д/сад № 5-137,0, д/сад № 6-85,0</t>
  </si>
  <si>
    <t>Уровень удовлетворенности населения города качеством услуг в сфере дошкольного,общего образования составит  не менее 80%</t>
  </si>
  <si>
    <t>"МБОУ СОШ № 1"</t>
  </si>
  <si>
    <t>МБОУ СОШ №  2</t>
  </si>
  <si>
    <t xml:space="preserve">на территории ЗАТО г. Радужный Владимирской области" </t>
  </si>
  <si>
    <t>Обеспечение социальных гарантий прав детей на получение горячего питания в муниципальных общеобразовательных учреждениях в 2017 г.- по 2025г. - 100%</t>
  </si>
  <si>
    <t>2017-2025 г.г.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</si>
</sst>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0000"/>
    <numFmt numFmtId="179" formatCode="0.000"/>
    <numFmt numFmtId="180" formatCode="0.000000"/>
    <numFmt numFmtId="181" formatCode="0.00000"/>
    <numFmt numFmtId="182" formatCode="0.0000"/>
    <numFmt numFmtId="183" formatCode="#,##0.000000"/>
    <numFmt numFmtId="184" formatCode="#,##0.0000"/>
    <numFmt numFmtId="185" formatCode="#,##0.0"/>
    <numFmt numFmtId="186" formatCode="0.000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_-* #,##0.000000_р_._-;\-* #,##0.000000_р_._-;_-* &quot;-&quot;??_р_._-;_-@_-"/>
  </numFmts>
  <fonts count="56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181" fontId="10" fillId="0" borderId="0" xfId="0" applyNumberFormat="1" applyFont="1" applyFill="1" applyAlignment="1">
      <alignment horizont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178" fontId="1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/>
    </xf>
    <xf numFmtId="17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182" fontId="9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 horizontal="center"/>
    </xf>
    <xf numFmtId="184" fontId="8" fillId="0" borderId="0" xfId="0" applyNumberFormat="1" applyFont="1" applyFill="1" applyAlignment="1">
      <alignment/>
    </xf>
    <xf numFmtId="182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179" fontId="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90" fontId="14" fillId="0" borderId="0" xfId="60" applyNumberFormat="1" applyFont="1" applyFill="1" applyBorder="1" applyAlignment="1">
      <alignment horizontal="center" vertical="center" wrapText="1"/>
    </xf>
    <xf numFmtId="182" fontId="14" fillId="0" borderId="0" xfId="0" applyNumberFormat="1" applyFont="1" applyFill="1" applyBorder="1" applyAlignment="1">
      <alignment horizontal="center" vertical="center" wrapText="1"/>
    </xf>
    <xf numFmtId="184" fontId="13" fillId="0" borderId="0" xfId="0" applyNumberFormat="1" applyFont="1" applyFill="1" applyBorder="1" applyAlignment="1">
      <alignment horizontal="center" vertical="center"/>
    </xf>
    <xf numFmtId="178" fontId="1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182" fontId="14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182" fontId="10" fillId="0" borderId="10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top" wrapText="1"/>
    </xf>
    <xf numFmtId="182" fontId="6" fillId="0" borderId="10" xfId="0" applyNumberFormat="1" applyFont="1" applyFill="1" applyBorder="1" applyAlignment="1">
      <alignment horizontal="center" vertical="top" wrapText="1"/>
    </xf>
    <xf numFmtId="181" fontId="10" fillId="0" borderId="10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top" wrapText="1"/>
    </xf>
    <xf numFmtId="178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178" fontId="55" fillId="0" borderId="10" xfId="0" applyNumberFormat="1" applyFont="1" applyFill="1" applyBorder="1" applyAlignment="1">
      <alignment horizontal="center" vertical="top" wrapText="1"/>
    </xf>
    <xf numFmtId="184" fontId="10" fillId="0" borderId="10" xfId="0" applyNumberFormat="1" applyFont="1" applyFill="1" applyBorder="1" applyAlignment="1">
      <alignment horizontal="center" vertical="top" wrapText="1"/>
    </xf>
    <xf numFmtId="176" fontId="10" fillId="0" borderId="10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17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179" fontId="14" fillId="0" borderId="10" xfId="0" applyNumberFormat="1" applyFont="1" applyFill="1" applyBorder="1" applyAlignment="1">
      <alignment horizontal="center" vertical="top" wrapText="1"/>
    </xf>
    <xf numFmtId="179" fontId="14" fillId="0" borderId="10" xfId="0" applyNumberFormat="1" applyFont="1" applyFill="1" applyBorder="1" applyAlignment="1">
      <alignment vertical="top" wrapText="1"/>
    </xf>
    <xf numFmtId="178" fontId="14" fillId="0" borderId="10" xfId="0" applyNumberFormat="1" applyFont="1" applyFill="1" applyBorder="1" applyAlignment="1">
      <alignment horizontal="center" vertical="top" wrapText="1"/>
    </xf>
    <xf numFmtId="2" fontId="14" fillId="0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79" fontId="10" fillId="0" borderId="10" xfId="0" applyNumberFormat="1" applyFont="1" applyFill="1" applyBorder="1" applyAlignment="1">
      <alignment horizontal="center" vertical="top" wrapText="1"/>
    </xf>
    <xf numFmtId="179" fontId="10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center"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178" fontId="10" fillId="0" borderId="10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178" fontId="0" fillId="0" borderId="0" xfId="0" applyNumberFormat="1" applyFill="1" applyAlignment="1">
      <alignment/>
    </xf>
    <xf numFmtId="0" fontId="12" fillId="0" borderId="1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184" fontId="14" fillId="0" borderId="10" xfId="0" applyNumberFormat="1" applyFont="1" applyFill="1" applyBorder="1" applyAlignment="1">
      <alignment horizontal="center" vertical="center"/>
    </xf>
    <xf numFmtId="182" fontId="14" fillId="0" borderId="10" xfId="0" applyNumberFormat="1" applyFont="1" applyFill="1" applyBorder="1" applyAlignment="1">
      <alignment horizontal="center" vertical="center" wrapText="1"/>
    </xf>
    <xf numFmtId="184" fontId="13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vertical="center"/>
    </xf>
    <xf numFmtId="184" fontId="0" fillId="0" borderId="0" xfId="0" applyNumberFormat="1" applyFill="1" applyAlignment="1">
      <alignment vertical="center"/>
    </xf>
    <xf numFmtId="0" fontId="16" fillId="0" borderId="10" xfId="0" applyNumberFormat="1" applyFont="1" applyFill="1" applyBorder="1" applyAlignment="1">
      <alignment horizontal="center" vertical="center" wrapText="1"/>
    </xf>
    <xf numFmtId="181" fontId="16" fillId="0" borderId="10" xfId="60" applyNumberFormat="1" applyFont="1" applyFill="1" applyBorder="1" applyAlignment="1">
      <alignment horizontal="center" vertical="center" wrapText="1"/>
    </xf>
    <xf numFmtId="181" fontId="16" fillId="0" borderId="10" xfId="0" applyNumberFormat="1" applyFont="1" applyFill="1" applyBorder="1" applyAlignment="1">
      <alignment horizontal="center" vertical="center" wrapText="1"/>
    </xf>
    <xf numFmtId="181" fontId="17" fillId="0" borderId="1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top" wrapText="1"/>
    </xf>
    <xf numFmtId="184" fontId="16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center" wrapText="1"/>
    </xf>
    <xf numFmtId="181" fontId="16" fillId="0" borderId="14" xfId="6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/>
    </xf>
    <xf numFmtId="176" fontId="6" fillId="0" borderId="15" xfId="0" applyNumberFormat="1" applyFont="1" applyFill="1" applyBorder="1" applyAlignment="1">
      <alignment horizontal="center" vertical="top" wrapText="1"/>
    </xf>
    <xf numFmtId="176" fontId="7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0" fillId="0" borderId="16" xfId="0" applyFill="1" applyBorder="1" applyAlignment="1">
      <alignment/>
    </xf>
    <xf numFmtId="178" fontId="16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176" fontId="6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0" fontId="0" fillId="0" borderId="25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4"/>
  <sheetViews>
    <sheetView tabSelected="1" view="pageBreakPreview" zoomScaleSheetLayoutView="100" zoomScalePageLayoutView="0" workbookViewId="0" topLeftCell="A1">
      <selection activeCell="N54" sqref="N54"/>
    </sheetView>
  </sheetViews>
  <sheetFormatPr defaultColWidth="9.00390625" defaultRowHeight="12.75"/>
  <cols>
    <col min="1" max="1" width="8.25390625" style="5" customWidth="1"/>
    <col min="2" max="2" width="33.75390625" style="6" customWidth="1"/>
    <col min="3" max="3" width="10.25390625" style="6" customWidth="1"/>
    <col min="4" max="4" width="17.75390625" style="6" customWidth="1"/>
    <col min="5" max="5" width="10.875" style="6" customWidth="1"/>
    <col min="6" max="7" width="14.625" style="6" customWidth="1"/>
    <col min="8" max="8" width="15.125" style="6" customWidth="1"/>
    <col min="9" max="9" width="19.125" style="6" customWidth="1"/>
    <col min="10" max="10" width="16.625" style="6" customWidth="1"/>
    <col min="11" max="11" width="22.25390625" style="6" customWidth="1"/>
    <col min="12" max="12" width="24.125" style="6" customWidth="1"/>
    <col min="13" max="13" width="8.875" style="6" customWidth="1"/>
    <col min="14" max="14" width="17.00390625" style="6" bestFit="1" customWidth="1"/>
    <col min="15" max="15" width="9.125" style="6" customWidth="1"/>
    <col min="16" max="16" width="15.875" style="6" bestFit="1" customWidth="1"/>
    <col min="17" max="17" width="9.125" style="6" customWidth="1"/>
    <col min="18" max="18" width="11.375" style="6" customWidth="1"/>
    <col min="19" max="16384" width="9.125" style="6" customWidth="1"/>
  </cols>
  <sheetData>
    <row r="1" spans="4:13" ht="22.5" customHeight="1">
      <c r="D1" s="108" t="s">
        <v>46</v>
      </c>
      <c r="E1" s="108"/>
      <c r="F1" s="108"/>
      <c r="G1" s="108"/>
      <c r="H1" s="108"/>
      <c r="I1" s="108"/>
      <c r="J1" s="108"/>
      <c r="K1" s="108"/>
      <c r="L1" s="108"/>
      <c r="M1" s="8"/>
    </row>
    <row r="2" spans="4:13" ht="22.5" customHeight="1">
      <c r="D2" s="7"/>
      <c r="E2" s="7"/>
      <c r="F2" s="7"/>
      <c r="G2" s="7"/>
      <c r="H2" s="7"/>
      <c r="I2" s="108" t="s">
        <v>68</v>
      </c>
      <c r="J2" s="108"/>
      <c r="K2" s="108"/>
      <c r="L2" s="108"/>
      <c r="M2" s="8"/>
    </row>
    <row r="3" spans="2:12" ht="53.25" customHeight="1" thickBot="1">
      <c r="B3" s="121" t="s">
        <v>45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</row>
    <row r="4" spans="1:12" ht="17.25" customHeight="1">
      <c r="A4" s="148"/>
      <c r="B4" s="122" t="s">
        <v>2</v>
      </c>
      <c r="C4" s="122" t="s">
        <v>3</v>
      </c>
      <c r="D4" s="122" t="s">
        <v>4</v>
      </c>
      <c r="E4" s="122" t="s">
        <v>8</v>
      </c>
      <c r="F4" s="122"/>
      <c r="G4" s="122"/>
      <c r="H4" s="122"/>
      <c r="I4" s="122"/>
      <c r="J4" s="122" t="s">
        <v>10</v>
      </c>
      <c r="K4" s="122" t="s">
        <v>11</v>
      </c>
      <c r="L4" s="106" t="s">
        <v>5</v>
      </c>
    </row>
    <row r="5" spans="1:12" ht="15.75" customHeight="1">
      <c r="A5" s="126"/>
      <c r="B5" s="117"/>
      <c r="C5" s="117"/>
      <c r="D5" s="117"/>
      <c r="E5" s="117" t="s">
        <v>7</v>
      </c>
      <c r="F5" s="117" t="s">
        <v>13</v>
      </c>
      <c r="G5" s="117"/>
      <c r="H5" s="117"/>
      <c r="I5" s="117" t="s">
        <v>9</v>
      </c>
      <c r="J5" s="117"/>
      <c r="K5" s="117"/>
      <c r="L5" s="107"/>
    </row>
    <row r="6" spans="1:12" ht="16.5" customHeight="1">
      <c r="A6" s="126"/>
      <c r="B6" s="117"/>
      <c r="C6" s="117"/>
      <c r="D6" s="117"/>
      <c r="E6" s="117"/>
      <c r="F6" s="117" t="s">
        <v>26</v>
      </c>
      <c r="G6" s="117"/>
      <c r="H6" s="117"/>
      <c r="I6" s="117"/>
      <c r="J6" s="117"/>
      <c r="K6" s="117"/>
      <c r="L6" s="107"/>
    </row>
    <row r="7" spans="1:12" ht="15" customHeight="1">
      <c r="A7" s="126"/>
      <c r="B7" s="117"/>
      <c r="C7" s="117"/>
      <c r="D7" s="117"/>
      <c r="E7" s="117"/>
      <c r="F7" s="117" t="s">
        <v>27</v>
      </c>
      <c r="G7" s="117" t="s">
        <v>28</v>
      </c>
      <c r="H7" s="117"/>
      <c r="I7" s="117"/>
      <c r="J7" s="117"/>
      <c r="K7" s="117"/>
      <c r="L7" s="107"/>
    </row>
    <row r="8" spans="1:12" ht="48" customHeight="1">
      <c r="A8" s="126"/>
      <c r="B8" s="117"/>
      <c r="C8" s="117"/>
      <c r="D8" s="117"/>
      <c r="E8" s="117"/>
      <c r="F8" s="117"/>
      <c r="G8" s="34" t="s">
        <v>29</v>
      </c>
      <c r="H8" s="34" t="s">
        <v>30</v>
      </c>
      <c r="I8" s="117"/>
      <c r="J8" s="117"/>
      <c r="K8" s="117"/>
      <c r="L8" s="107"/>
    </row>
    <row r="9" spans="1:12" ht="19.5" customHeight="1">
      <c r="A9" s="42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43">
        <v>12</v>
      </c>
    </row>
    <row r="10" spans="1:12" ht="18" customHeight="1">
      <c r="A10" s="42"/>
      <c r="B10" s="109" t="s">
        <v>48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10"/>
    </row>
    <row r="11" spans="1:12" ht="20.25" customHeight="1">
      <c r="A11" s="126"/>
      <c r="B11" s="136" t="s">
        <v>25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7"/>
    </row>
    <row r="12" spans="1:12" ht="0.75" customHeight="1">
      <c r="A12" s="126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7"/>
    </row>
    <row r="13" spans="1:12" ht="18.75" customHeight="1">
      <c r="A13" s="126"/>
      <c r="B13" s="111" t="s">
        <v>12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2"/>
    </row>
    <row r="14" spans="1:12" ht="20.25" customHeight="1">
      <c r="A14" s="126"/>
      <c r="B14" s="134" t="s">
        <v>0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5"/>
    </row>
    <row r="15" spans="1:12" ht="26.25" customHeight="1">
      <c r="A15" s="42"/>
      <c r="B15" s="35" t="s">
        <v>1</v>
      </c>
      <c r="C15" s="3"/>
      <c r="D15" s="3"/>
      <c r="E15" s="3"/>
      <c r="F15" s="34"/>
      <c r="G15" s="34"/>
      <c r="H15" s="34"/>
      <c r="I15" s="34"/>
      <c r="J15" s="34"/>
      <c r="K15" s="34"/>
      <c r="L15" s="44"/>
    </row>
    <row r="16" spans="1:12" ht="26.25" customHeight="1">
      <c r="A16" s="130" t="s">
        <v>31</v>
      </c>
      <c r="B16" s="144" t="s">
        <v>50</v>
      </c>
      <c r="C16" s="47">
        <v>2020</v>
      </c>
      <c r="D16" s="48">
        <f>D17+D18</f>
        <v>3688.6</v>
      </c>
      <c r="E16" s="48">
        <f aca="true" t="shared" si="0" ref="E16:J16">E17+E18</f>
        <v>0</v>
      </c>
      <c r="F16" s="48">
        <f t="shared" si="0"/>
        <v>3651.7</v>
      </c>
      <c r="G16" s="48">
        <f t="shared" si="0"/>
        <v>3250</v>
      </c>
      <c r="H16" s="48">
        <f t="shared" si="0"/>
        <v>401.7</v>
      </c>
      <c r="I16" s="48">
        <f t="shared" si="0"/>
        <v>36.9</v>
      </c>
      <c r="J16" s="48">
        <f t="shared" si="0"/>
        <v>0</v>
      </c>
      <c r="K16" s="34"/>
      <c r="L16" s="113" t="s">
        <v>65</v>
      </c>
    </row>
    <row r="17" spans="1:12" ht="18" customHeight="1">
      <c r="A17" s="131"/>
      <c r="B17" s="145"/>
      <c r="C17" s="49" t="s">
        <v>52</v>
      </c>
      <c r="D17" s="50">
        <f>E17+F17+I17</f>
        <v>1829.613</v>
      </c>
      <c r="E17" s="50">
        <v>0</v>
      </c>
      <c r="F17" s="50">
        <f>G17+H17</f>
        <v>1811.31</v>
      </c>
      <c r="G17" s="50">
        <v>1612.06</v>
      </c>
      <c r="H17" s="50">
        <v>199.25</v>
      </c>
      <c r="I17" s="50">
        <v>18.303</v>
      </c>
      <c r="J17" s="34"/>
      <c r="K17" s="34" t="s">
        <v>66</v>
      </c>
      <c r="L17" s="138"/>
    </row>
    <row r="18" spans="1:12" ht="18" customHeight="1">
      <c r="A18" s="131"/>
      <c r="B18" s="145"/>
      <c r="C18" s="49" t="s">
        <v>51</v>
      </c>
      <c r="D18" s="50">
        <f>E18+F18+I18</f>
        <v>1858.987</v>
      </c>
      <c r="E18" s="50">
        <v>0</v>
      </c>
      <c r="F18" s="50">
        <f>G18+H18</f>
        <v>1840.39</v>
      </c>
      <c r="G18" s="50">
        <v>1637.94</v>
      </c>
      <c r="H18" s="50">
        <v>202.45</v>
      </c>
      <c r="I18" s="50">
        <v>18.597</v>
      </c>
      <c r="J18" s="34"/>
      <c r="K18" s="34" t="s">
        <v>67</v>
      </c>
      <c r="L18" s="138"/>
    </row>
    <row r="19" spans="1:12" ht="18" customHeight="1">
      <c r="A19" s="131"/>
      <c r="B19" s="145"/>
      <c r="C19" s="51">
        <v>2021</v>
      </c>
      <c r="D19" s="48">
        <f aca="true" t="shared" si="1" ref="D19:J19">D20+D21</f>
        <v>8509.1</v>
      </c>
      <c r="E19" s="48">
        <f t="shared" si="1"/>
        <v>0</v>
      </c>
      <c r="F19" s="48">
        <f t="shared" si="1"/>
        <v>8275.1</v>
      </c>
      <c r="G19" s="48">
        <f t="shared" si="1"/>
        <v>8041.1</v>
      </c>
      <c r="H19" s="48">
        <f t="shared" si="1"/>
        <v>234</v>
      </c>
      <c r="I19" s="48">
        <f t="shared" si="1"/>
        <v>234</v>
      </c>
      <c r="J19" s="48">
        <f t="shared" si="1"/>
        <v>0</v>
      </c>
      <c r="K19" s="34"/>
      <c r="L19" s="138"/>
    </row>
    <row r="20" spans="1:12" ht="18" customHeight="1">
      <c r="A20" s="131"/>
      <c r="B20" s="145"/>
      <c r="C20" s="49" t="s">
        <v>52</v>
      </c>
      <c r="D20" s="52">
        <f>E20+F20+I20</f>
        <v>4122.2</v>
      </c>
      <c r="E20" s="3"/>
      <c r="F20" s="50">
        <f>G20+H20</f>
        <v>4008.8396</v>
      </c>
      <c r="G20" s="50">
        <v>3895.4792</v>
      </c>
      <c r="H20" s="50">
        <v>113.3604</v>
      </c>
      <c r="I20" s="50">
        <v>113.3604</v>
      </c>
      <c r="J20" s="50"/>
      <c r="K20" s="34" t="s">
        <v>66</v>
      </c>
      <c r="L20" s="138"/>
    </row>
    <row r="21" spans="1:12" ht="18" customHeight="1">
      <c r="A21" s="131"/>
      <c r="B21" s="145"/>
      <c r="C21" s="49" t="s">
        <v>51</v>
      </c>
      <c r="D21" s="52">
        <f>E21+F21+I21</f>
        <v>4386.9</v>
      </c>
      <c r="E21" s="3"/>
      <c r="F21" s="50">
        <f>G21+H21</f>
        <v>4266.2604</v>
      </c>
      <c r="G21" s="50">
        <v>4145.6208</v>
      </c>
      <c r="H21" s="50">
        <v>120.6396</v>
      </c>
      <c r="I21" s="50">
        <v>120.6396</v>
      </c>
      <c r="J21" s="53"/>
      <c r="K21" s="34" t="s">
        <v>67</v>
      </c>
      <c r="L21" s="138"/>
    </row>
    <row r="22" spans="1:12" ht="18" customHeight="1">
      <c r="A22" s="131"/>
      <c r="B22" s="145"/>
      <c r="C22" s="47">
        <v>2022</v>
      </c>
      <c r="D22" s="48">
        <f aca="true" t="shared" si="2" ref="D22:J22">D23+D24</f>
        <v>9196.4</v>
      </c>
      <c r="E22" s="48">
        <f t="shared" si="2"/>
        <v>0</v>
      </c>
      <c r="F22" s="48">
        <f t="shared" si="2"/>
        <v>8644.6</v>
      </c>
      <c r="G22" s="48">
        <f t="shared" si="2"/>
        <v>8092.8</v>
      </c>
      <c r="H22" s="48">
        <f t="shared" si="2"/>
        <v>551.8</v>
      </c>
      <c r="I22" s="48">
        <f t="shared" si="2"/>
        <v>551.8</v>
      </c>
      <c r="J22" s="48">
        <f t="shared" si="2"/>
        <v>0</v>
      </c>
      <c r="K22" s="34"/>
      <c r="L22" s="138"/>
    </row>
    <row r="23" spans="1:12" ht="18" customHeight="1">
      <c r="A23" s="131"/>
      <c r="B23" s="145"/>
      <c r="C23" s="49" t="s">
        <v>52</v>
      </c>
      <c r="D23" s="52">
        <f aca="true" t="shared" si="3" ref="D23:D30">E23+F23+I23</f>
        <v>4306.9346</v>
      </c>
      <c r="E23" s="3"/>
      <c r="F23" s="50">
        <f aca="true" t="shared" si="4" ref="F23:F34">G23+H23</f>
        <v>4036.9346</v>
      </c>
      <c r="G23" s="50">
        <v>3766.9346</v>
      </c>
      <c r="H23" s="50">
        <v>270</v>
      </c>
      <c r="I23" s="50">
        <v>270</v>
      </c>
      <c r="J23" s="50"/>
      <c r="K23" s="34" t="s">
        <v>66</v>
      </c>
      <c r="L23" s="138"/>
    </row>
    <row r="24" spans="1:12" ht="18" customHeight="1">
      <c r="A24" s="131"/>
      <c r="B24" s="145"/>
      <c r="C24" s="49" t="s">
        <v>51</v>
      </c>
      <c r="D24" s="52">
        <f t="shared" si="3"/>
        <v>4889.4654</v>
      </c>
      <c r="E24" s="3"/>
      <c r="F24" s="50">
        <f t="shared" si="4"/>
        <v>4607.6654</v>
      </c>
      <c r="G24" s="50">
        <v>4325.8654</v>
      </c>
      <c r="H24" s="50">
        <v>281.8</v>
      </c>
      <c r="I24" s="50">
        <v>281.8</v>
      </c>
      <c r="J24" s="50"/>
      <c r="K24" s="34" t="s">
        <v>67</v>
      </c>
      <c r="L24" s="138"/>
    </row>
    <row r="25" spans="1:12" ht="18" customHeight="1">
      <c r="A25" s="131"/>
      <c r="B25" s="145"/>
      <c r="C25" s="47">
        <v>2023</v>
      </c>
      <c r="D25" s="97">
        <f t="shared" si="3"/>
        <v>9178.5</v>
      </c>
      <c r="E25" s="97">
        <f>E26+E27</f>
        <v>0</v>
      </c>
      <c r="F25" s="48">
        <f t="shared" si="4"/>
        <v>8627.8</v>
      </c>
      <c r="G25" s="48">
        <f>G26+G27</f>
        <v>8077.1</v>
      </c>
      <c r="H25" s="48">
        <f>H26+H27</f>
        <v>550.7</v>
      </c>
      <c r="I25" s="48">
        <f>I26+I27</f>
        <v>550.7</v>
      </c>
      <c r="J25" s="48">
        <f>J26+J27</f>
        <v>0</v>
      </c>
      <c r="K25" s="47"/>
      <c r="L25" s="138"/>
    </row>
    <row r="26" spans="1:12" ht="18" customHeight="1">
      <c r="A26" s="131"/>
      <c r="B26" s="145"/>
      <c r="C26" s="49" t="s">
        <v>52</v>
      </c>
      <c r="D26" s="52">
        <f t="shared" si="3"/>
        <v>4491.1</v>
      </c>
      <c r="E26" s="3"/>
      <c r="F26" s="50">
        <f t="shared" si="4"/>
        <v>4221.6</v>
      </c>
      <c r="G26" s="50">
        <v>3952.1</v>
      </c>
      <c r="H26" s="50">
        <v>269.5</v>
      </c>
      <c r="I26" s="50">
        <v>269.5</v>
      </c>
      <c r="J26" s="50"/>
      <c r="K26" s="34" t="s">
        <v>66</v>
      </c>
      <c r="L26" s="138"/>
    </row>
    <row r="27" spans="1:12" ht="18" customHeight="1">
      <c r="A27" s="131"/>
      <c r="B27" s="145"/>
      <c r="C27" s="49" t="s">
        <v>51</v>
      </c>
      <c r="D27" s="52">
        <f t="shared" si="3"/>
        <v>4687.4</v>
      </c>
      <c r="E27" s="3"/>
      <c r="F27" s="50">
        <f t="shared" si="4"/>
        <v>4406.2</v>
      </c>
      <c r="G27" s="50">
        <v>4125</v>
      </c>
      <c r="H27" s="50">
        <v>281.2</v>
      </c>
      <c r="I27" s="50">
        <v>281.2</v>
      </c>
      <c r="J27" s="50"/>
      <c r="K27" s="34" t="s">
        <v>67</v>
      </c>
      <c r="L27" s="138"/>
    </row>
    <row r="28" spans="1:12" ht="18" customHeight="1">
      <c r="A28" s="131"/>
      <c r="B28" s="145"/>
      <c r="C28" s="47">
        <v>2024</v>
      </c>
      <c r="D28" s="97">
        <f t="shared" si="3"/>
        <v>9435.8</v>
      </c>
      <c r="E28" s="97">
        <f>E29+E30</f>
        <v>0</v>
      </c>
      <c r="F28" s="48">
        <f aca="true" t="shared" si="5" ref="F28:F33">G28+H28</f>
        <v>8869.6</v>
      </c>
      <c r="G28" s="48">
        <f>G29+G30</f>
        <v>8303.4</v>
      </c>
      <c r="H28" s="48">
        <f>H29+H30</f>
        <v>566.2</v>
      </c>
      <c r="I28" s="48">
        <f>I29+I30</f>
        <v>566.2</v>
      </c>
      <c r="J28" s="48">
        <f>J29+J30</f>
        <v>0</v>
      </c>
      <c r="K28" s="47"/>
      <c r="L28" s="138"/>
    </row>
    <row r="29" spans="1:12" ht="18" customHeight="1">
      <c r="A29" s="131"/>
      <c r="B29" s="145"/>
      <c r="C29" s="49" t="s">
        <v>52</v>
      </c>
      <c r="D29" s="52">
        <f t="shared" si="3"/>
        <v>4617</v>
      </c>
      <c r="E29" s="3"/>
      <c r="F29" s="50">
        <f t="shared" si="5"/>
        <v>4340</v>
      </c>
      <c r="G29" s="50">
        <v>4063</v>
      </c>
      <c r="H29" s="50">
        <v>277</v>
      </c>
      <c r="I29" s="50">
        <v>277</v>
      </c>
      <c r="J29" s="50"/>
      <c r="K29" s="34" t="s">
        <v>66</v>
      </c>
      <c r="L29" s="138"/>
    </row>
    <row r="30" spans="1:12" ht="18" customHeight="1">
      <c r="A30" s="131"/>
      <c r="B30" s="145"/>
      <c r="C30" s="49" t="s">
        <v>51</v>
      </c>
      <c r="D30" s="52">
        <f t="shared" si="3"/>
        <v>4818.8</v>
      </c>
      <c r="E30" s="3"/>
      <c r="F30" s="50">
        <f t="shared" si="5"/>
        <v>4529.6</v>
      </c>
      <c r="G30" s="50">
        <v>4240.4</v>
      </c>
      <c r="H30" s="50">
        <v>289.2</v>
      </c>
      <c r="I30" s="50">
        <v>289.2</v>
      </c>
      <c r="J30" s="50"/>
      <c r="K30" s="34" t="s">
        <v>67</v>
      </c>
      <c r="L30" s="139"/>
    </row>
    <row r="31" spans="1:12" ht="18" customHeight="1">
      <c r="A31" s="131"/>
      <c r="B31" s="145"/>
      <c r="C31" s="47">
        <v>2025</v>
      </c>
      <c r="D31" s="97">
        <f>E31+F31+I31</f>
        <v>9435.8</v>
      </c>
      <c r="E31" s="97">
        <f>E32+E33</f>
        <v>0</v>
      </c>
      <c r="F31" s="48">
        <f t="shared" si="5"/>
        <v>8869.6</v>
      </c>
      <c r="G31" s="48">
        <f>G32+G33</f>
        <v>8303.4</v>
      </c>
      <c r="H31" s="48">
        <f>H32+H33</f>
        <v>566.2</v>
      </c>
      <c r="I31" s="48">
        <f>I32+I33</f>
        <v>566.2</v>
      </c>
      <c r="J31" s="48">
        <f>J32+J33</f>
        <v>0</v>
      </c>
      <c r="K31" s="47"/>
      <c r="L31" s="95"/>
    </row>
    <row r="32" spans="1:12" ht="18" customHeight="1">
      <c r="A32" s="132"/>
      <c r="B32" s="146"/>
      <c r="C32" s="49" t="s">
        <v>52</v>
      </c>
      <c r="D32" s="52">
        <f>E32+F32+I32</f>
        <v>4617</v>
      </c>
      <c r="E32" s="3"/>
      <c r="F32" s="50">
        <f t="shared" si="5"/>
        <v>4340</v>
      </c>
      <c r="G32" s="50">
        <v>4063</v>
      </c>
      <c r="H32" s="50">
        <v>277</v>
      </c>
      <c r="I32" s="50">
        <v>277</v>
      </c>
      <c r="J32" s="50"/>
      <c r="K32" s="34" t="s">
        <v>66</v>
      </c>
      <c r="L32" s="95"/>
    </row>
    <row r="33" spans="1:12" ht="18" customHeight="1">
      <c r="A33" s="133"/>
      <c r="B33" s="147"/>
      <c r="C33" s="49" t="s">
        <v>51</v>
      </c>
      <c r="D33" s="52">
        <f>E33+F33+I33</f>
        <v>4818.8</v>
      </c>
      <c r="E33" s="3"/>
      <c r="F33" s="50">
        <f t="shared" si="5"/>
        <v>4529.6</v>
      </c>
      <c r="G33" s="50">
        <v>4240.4</v>
      </c>
      <c r="H33" s="50">
        <v>289.2</v>
      </c>
      <c r="I33" s="50">
        <v>289.2</v>
      </c>
      <c r="J33" s="50"/>
      <c r="K33" s="34" t="s">
        <v>67</v>
      </c>
      <c r="L33" s="95"/>
    </row>
    <row r="34" spans="1:12" ht="30.75" customHeight="1">
      <c r="A34" s="126" t="s">
        <v>33</v>
      </c>
      <c r="B34" s="143" t="s">
        <v>32</v>
      </c>
      <c r="C34" s="47">
        <v>2017</v>
      </c>
      <c r="D34" s="54">
        <f>E34+F34+I34+J34</f>
        <v>4116.006</v>
      </c>
      <c r="E34" s="54"/>
      <c r="F34" s="55">
        <f t="shared" si="4"/>
        <v>2078</v>
      </c>
      <c r="G34" s="56">
        <f>G43+G60+G76</f>
        <v>0</v>
      </c>
      <c r="H34" s="56">
        <f>H43+H60+H76</f>
        <v>2078</v>
      </c>
      <c r="I34" s="4">
        <f>I43+I60+I76</f>
        <v>2038.006</v>
      </c>
      <c r="J34" s="4">
        <f>J43+J60+J76</f>
        <v>0</v>
      </c>
      <c r="K34" s="57" t="s">
        <v>6</v>
      </c>
      <c r="L34" s="107" t="s">
        <v>69</v>
      </c>
    </row>
    <row r="35" spans="1:12" ht="28.5" customHeight="1">
      <c r="A35" s="126"/>
      <c r="B35" s="143"/>
      <c r="C35" s="47">
        <v>2018</v>
      </c>
      <c r="D35" s="54">
        <f>E35+F35+I35+J35</f>
        <v>4470.592</v>
      </c>
      <c r="E35" s="54"/>
      <c r="F35" s="55">
        <f>G35+H35</f>
        <v>2215</v>
      </c>
      <c r="G35" s="56">
        <f>G44+G45</f>
        <v>0</v>
      </c>
      <c r="H35" s="56">
        <f>H44+H45+H61+H77</f>
        <v>2215</v>
      </c>
      <c r="I35" s="4">
        <f>I44+I45+I61+I77</f>
        <v>2255.592</v>
      </c>
      <c r="J35" s="4">
        <f>J44+J45+J61+J77</f>
        <v>0</v>
      </c>
      <c r="K35" s="58" t="s">
        <v>6</v>
      </c>
      <c r="L35" s="107"/>
    </row>
    <row r="36" spans="1:12" ht="32.25" customHeight="1">
      <c r="A36" s="126"/>
      <c r="B36" s="143"/>
      <c r="C36" s="47">
        <v>2019</v>
      </c>
      <c r="D36" s="4">
        <f aca="true" t="shared" si="6" ref="D36:J36">D46+D47+D62+D63+D78+D79</f>
        <v>8785.133</v>
      </c>
      <c r="E36" s="4">
        <f t="shared" si="6"/>
        <v>0</v>
      </c>
      <c r="F36" s="4">
        <f t="shared" si="6"/>
        <v>2292</v>
      </c>
      <c r="G36" s="4">
        <f t="shared" si="6"/>
        <v>0</v>
      </c>
      <c r="H36" s="4">
        <f t="shared" si="6"/>
        <v>2292</v>
      </c>
      <c r="I36" s="4">
        <f t="shared" si="6"/>
        <v>3885.83611</v>
      </c>
      <c r="J36" s="4">
        <f t="shared" si="6"/>
        <v>2607.297</v>
      </c>
      <c r="K36" s="58" t="s">
        <v>6</v>
      </c>
      <c r="L36" s="107"/>
    </row>
    <row r="37" spans="1:12" ht="36" customHeight="1">
      <c r="A37" s="126"/>
      <c r="B37" s="143"/>
      <c r="C37" s="47">
        <v>2020</v>
      </c>
      <c r="D37" s="4">
        <f aca="true" t="shared" si="7" ref="D37:I37">D48+D49+D64+D65+D80+D81</f>
        <v>5956.8</v>
      </c>
      <c r="E37" s="4">
        <f t="shared" si="7"/>
        <v>0</v>
      </c>
      <c r="F37" s="4">
        <f t="shared" si="7"/>
        <v>2272.5</v>
      </c>
      <c r="G37" s="4">
        <f t="shared" si="7"/>
        <v>0</v>
      </c>
      <c r="H37" s="4">
        <f t="shared" si="7"/>
        <v>2272.5</v>
      </c>
      <c r="I37" s="4">
        <f t="shared" si="7"/>
        <v>3684.3</v>
      </c>
      <c r="J37" s="4">
        <f>J48+J49+J64+J65+J80+J81+J105+J95</f>
        <v>0</v>
      </c>
      <c r="K37" s="58" t="s">
        <v>6</v>
      </c>
      <c r="L37" s="107"/>
    </row>
    <row r="38" spans="1:12" ht="36" customHeight="1">
      <c r="A38" s="126"/>
      <c r="B38" s="143"/>
      <c r="C38" s="47">
        <v>2021</v>
      </c>
      <c r="D38" s="4">
        <f aca="true" t="shared" si="8" ref="D38:J38">D50+D51+D66+D67+D82+D83+D106</f>
        <v>2920.609</v>
      </c>
      <c r="E38" s="4">
        <f t="shared" si="8"/>
        <v>0</v>
      </c>
      <c r="F38" s="4">
        <f t="shared" si="8"/>
        <v>0</v>
      </c>
      <c r="G38" s="4">
        <f t="shared" si="8"/>
        <v>0</v>
      </c>
      <c r="H38" s="4">
        <f t="shared" si="8"/>
        <v>0</v>
      </c>
      <c r="I38" s="4">
        <f>I50+I51+I66+I67+I82+I83+I106</f>
        <v>2920.609</v>
      </c>
      <c r="J38" s="4">
        <f t="shared" si="8"/>
        <v>0</v>
      </c>
      <c r="K38" s="58" t="s">
        <v>6</v>
      </c>
      <c r="L38" s="107"/>
    </row>
    <row r="39" spans="1:12" ht="34.5" customHeight="1">
      <c r="A39" s="126"/>
      <c r="B39" s="143"/>
      <c r="C39" s="47">
        <v>2022</v>
      </c>
      <c r="D39" s="4">
        <f>D52+D53+D68+D69+D84+D85+D107</f>
        <v>3584.458</v>
      </c>
      <c r="E39" s="4">
        <f aca="true" t="shared" si="9" ref="E39:J39">E52+E53+E68+E69+E84+E85+E107</f>
        <v>0</v>
      </c>
      <c r="F39" s="4">
        <f t="shared" si="9"/>
        <v>0</v>
      </c>
      <c r="G39" s="4">
        <f t="shared" si="9"/>
        <v>0</v>
      </c>
      <c r="H39" s="4">
        <f>H52+H53+H68+H69+H84+H85+H107</f>
        <v>0</v>
      </c>
      <c r="I39" s="4">
        <f>I52+I53+I68+I69+I84+I85+I107</f>
        <v>3584.458</v>
      </c>
      <c r="J39" s="4">
        <f t="shared" si="9"/>
        <v>0</v>
      </c>
      <c r="K39" s="58" t="s">
        <v>6</v>
      </c>
      <c r="L39" s="107"/>
    </row>
    <row r="40" spans="1:12" ht="32.25" customHeight="1">
      <c r="A40" s="126"/>
      <c r="B40" s="143"/>
      <c r="C40" s="47">
        <v>2023</v>
      </c>
      <c r="D40" s="4">
        <f>D54+D55+D70+D71+D86+D87</f>
        <v>3682.5</v>
      </c>
      <c r="E40" s="4">
        <f aca="true" t="shared" si="10" ref="E40:J40">E54+E55+E70+E71+E86+E87</f>
        <v>0</v>
      </c>
      <c r="F40" s="4">
        <f t="shared" si="10"/>
        <v>0</v>
      </c>
      <c r="G40" s="4">
        <f t="shared" si="10"/>
        <v>0</v>
      </c>
      <c r="H40" s="4">
        <f t="shared" si="10"/>
        <v>0</v>
      </c>
      <c r="I40" s="4">
        <f>I70+I71+I86+I87</f>
        <v>3682.5</v>
      </c>
      <c r="J40" s="4">
        <f t="shared" si="10"/>
        <v>0</v>
      </c>
      <c r="K40" s="58" t="s">
        <v>6</v>
      </c>
      <c r="L40" s="107"/>
    </row>
    <row r="41" spans="1:12" ht="32.25" customHeight="1">
      <c r="A41" s="126"/>
      <c r="B41" s="143"/>
      <c r="C41" s="47">
        <v>2024</v>
      </c>
      <c r="D41" s="4">
        <f>D56+D57+D72+D73+D88+D89</f>
        <v>3682.5</v>
      </c>
      <c r="E41" s="4">
        <f aca="true" t="shared" si="11" ref="E41:J41">E56+E57+E72+E73+E88+E89</f>
        <v>0</v>
      </c>
      <c r="F41" s="4">
        <f t="shared" si="11"/>
        <v>0</v>
      </c>
      <c r="G41" s="4">
        <f t="shared" si="11"/>
        <v>0</v>
      </c>
      <c r="H41" s="4">
        <f t="shared" si="11"/>
        <v>0</v>
      </c>
      <c r="I41" s="4">
        <f t="shared" si="11"/>
        <v>3682.5</v>
      </c>
      <c r="J41" s="4">
        <f t="shared" si="11"/>
        <v>0</v>
      </c>
      <c r="K41" s="58" t="s">
        <v>6</v>
      </c>
      <c r="L41" s="107"/>
    </row>
    <row r="42" spans="1:12" ht="40.5" customHeight="1">
      <c r="A42" s="126"/>
      <c r="B42" s="143"/>
      <c r="C42" s="47">
        <v>2025</v>
      </c>
      <c r="D42" s="4">
        <f>D58+D59+D74+D75+D90+D91</f>
        <v>3682.5</v>
      </c>
      <c r="E42" s="4">
        <f aca="true" t="shared" si="12" ref="E42:J42">E58+E59+E74+E75+E90+E91</f>
        <v>0</v>
      </c>
      <c r="F42" s="4">
        <f t="shared" si="12"/>
        <v>0</v>
      </c>
      <c r="G42" s="4">
        <f t="shared" si="12"/>
        <v>0</v>
      </c>
      <c r="H42" s="4">
        <f t="shared" si="12"/>
        <v>0</v>
      </c>
      <c r="I42" s="4">
        <f t="shared" si="12"/>
        <v>3682.5</v>
      </c>
      <c r="J42" s="4">
        <f t="shared" si="12"/>
        <v>0</v>
      </c>
      <c r="K42" s="58" t="s">
        <v>6</v>
      </c>
      <c r="L42" s="107"/>
    </row>
    <row r="43" spans="1:12" ht="41.25" customHeight="1">
      <c r="A43" s="126" t="s">
        <v>53</v>
      </c>
      <c r="B43" s="155" t="s">
        <v>47</v>
      </c>
      <c r="C43" s="34">
        <v>2017</v>
      </c>
      <c r="D43" s="55">
        <f>E43+F43+I43+J43</f>
        <v>3178</v>
      </c>
      <c r="E43" s="54"/>
      <c r="F43" s="55">
        <f aca="true" t="shared" si="13" ref="F43:F74">G43+H43</f>
        <v>2078</v>
      </c>
      <c r="G43" s="55"/>
      <c r="H43" s="55">
        <v>2078</v>
      </c>
      <c r="I43" s="59">
        <v>1100</v>
      </c>
      <c r="J43" s="55"/>
      <c r="K43" s="57" t="s">
        <v>6</v>
      </c>
      <c r="L43" s="107"/>
    </row>
    <row r="44" spans="1:12" ht="18" customHeight="1">
      <c r="A44" s="126"/>
      <c r="B44" s="155"/>
      <c r="C44" s="117">
        <v>2018</v>
      </c>
      <c r="D44" s="158">
        <f>E44+E45+F44+F45+I44+I45+J44+J45</f>
        <v>3452.592</v>
      </c>
      <c r="E44" s="54"/>
      <c r="F44" s="55">
        <f t="shared" si="13"/>
        <v>1115.565</v>
      </c>
      <c r="G44" s="55"/>
      <c r="H44" s="55">
        <v>1115.565</v>
      </c>
      <c r="I44" s="59">
        <f>585.06+36.81946+0.0005</f>
        <v>621.87996</v>
      </c>
      <c r="J44" s="55"/>
      <c r="K44" s="34" t="s">
        <v>66</v>
      </c>
      <c r="L44" s="107"/>
    </row>
    <row r="45" spans="1:12" ht="18" customHeight="1">
      <c r="A45" s="126"/>
      <c r="B45" s="155"/>
      <c r="C45" s="117"/>
      <c r="D45" s="158"/>
      <c r="E45" s="54"/>
      <c r="F45" s="55">
        <f t="shared" si="13"/>
        <v>1099.435</v>
      </c>
      <c r="G45" s="55"/>
      <c r="H45" s="55">
        <v>1099.435</v>
      </c>
      <c r="I45" s="59">
        <f>635.056-19.34396</f>
        <v>615.71204</v>
      </c>
      <c r="J45" s="55"/>
      <c r="K45" s="34" t="s">
        <v>67</v>
      </c>
      <c r="L45" s="107"/>
    </row>
    <row r="46" spans="1:12" ht="18" customHeight="1">
      <c r="A46" s="126"/>
      <c r="B46" s="155"/>
      <c r="C46" s="117">
        <v>2019</v>
      </c>
      <c r="D46" s="55">
        <f aca="true" t="shared" si="14" ref="D46:D53">E46+F46+I46+J46</f>
        <v>2018.7</v>
      </c>
      <c r="E46" s="54"/>
      <c r="F46" s="55">
        <f t="shared" si="13"/>
        <v>1143.3</v>
      </c>
      <c r="G46" s="55"/>
      <c r="H46" s="55">
        <v>1143.3</v>
      </c>
      <c r="I46" s="59">
        <f>875.4</f>
        <v>875.4</v>
      </c>
      <c r="J46" s="55"/>
      <c r="K46" s="34" t="s">
        <v>66</v>
      </c>
      <c r="L46" s="107"/>
    </row>
    <row r="47" spans="1:12" ht="18" customHeight="1">
      <c r="A47" s="126"/>
      <c r="B47" s="155"/>
      <c r="C47" s="117"/>
      <c r="D47" s="60">
        <f t="shared" si="14"/>
        <v>2024.1</v>
      </c>
      <c r="E47" s="2"/>
      <c r="F47" s="60">
        <f t="shared" si="13"/>
        <v>1148.7</v>
      </c>
      <c r="G47" s="60"/>
      <c r="H47" s="60">
        <v>1148.7</v>
      </c>
      <c r="I47" s="61">
        <v>875.4</v>
      </c>
      <c r="J47" s="60"/>
      <c r="K47" s="34" t="s">
        <v>67</v>
      </c>
      <c r="L47" s="107"/>
    </row>
    <row r="48" spans="1:12" ht="18" customHeight="1">
      <c r="A48" s="126"/>
      <c r="B48" s="155"/>
      <c r="C48" s="117">
        <v>2020</v>
      </c>
      <c r="D48" s="60">
        <f t="shared" si="14"/>
        <v>2136.4</v>
      </c>
      <c r="E48" s="2"/>
      <c r="F48" s="60">
        <f t="shared" si="13"/>
        <v>1161</v>
      </c>
      <c r="G48" s="60"/>
      <c r="H48" s="60">
        <f>1244-83</f>
        <v>1161</v>
      </c>
      <c r="I48" s="61">
        <v>975.4</v>
      </c>
      <c r="J48" s="60"/>
      <c r="K48" s="34" t="s">
        <v>66</v>
      </c>
      <c r="L48" s="107"/>
    </row>
    <row r="49" spans="1:12" ht="18" customHeight="1">
      <c r="A49" s="126"/>
      <c r="B49" s="155"/>
      <c r="C49" s="117"/>
      <c r="D49" s="60">
        <f t="shared" si="14"/>
        <v>1786.9</v>
      </c>
      <c r="E49" s="2"/>
      <c r="F49" s="60">
        <f t="shared" si="13"/>
        <v>1111.5</v>
      </c>
      <c r="G49" s="60"/>
      <c r="H49" s="60">
        <f>1468.5-357</f>
        <v>1111.5</v>
      </c>
      <c r="I49" s="61">
        <f>975.4-300</f>
        <v>675.4</v>
      </c>
      <c r="J49" s="60"/>
      <c r="K49" s="34" t="s">
        <v>67</v>
      </c>
      <c r="L49" s="107"/>
    </row>
    <row r="50" spans="1:12" ht="18" customHeight="1">
      <c r="A50" s="126"/>
      <c r="B50" s="155"/>
      <c r="C50" s="117">
        <v>2021</v>
      </c>
      <c r="D50" s="60">
        <f>E50+F50+I50+J50</f>
        <v>0</v>
      </c>
      <c r="E50" s="2"/>
      <c r="F50" s="60">
        <f t="shared" si="13"/>
        <v>0</v>
      </c>
      <c r="G50" s="60"/>
      <c r="H50" s="60">
        <v>0</v>
      </c>
      <c r="I50" s="61">
        <v>0</v>
      </c>
      <c r="J50" s="60"/>
      <c r="K50" s="34" t="s">
        <v>66</v>
      </c>
      <c r="L50" s="107"/>
    </row>
    <row r="51" spans="1:12" ht="18" customHeight="1">
      <c r="A51" s="126"/>
      <c r="B51" s="155"/>
      <c r="C51" s="117"/>
      <c r="D51" s="60">
        <f t="shared" si="14"/>
        <v>0</v>
      </c>
      <c r="E51" s="2"/>
      <c r="F51" s="60">
        <f t="shared" si="13"/>
        <v>0</v>
      </c>
      <c r="G51" s="60"/>
      <c r="H51" s="60">
        <v>0</v>
      </c>
      <c r="I51" s="61">
        <v>0</v>
      </c>
      <c r="J51" s="60"/>
      <c r="K51" s="34" t="s">
        <v>67</v>
      </c>
      <c r="L51" s="107"/>
    </row>
    <row r="52" spans="1:12" ht="18" customHeight="1">
      <c r="A52" s="126"/>
      <c r="B52" s="155"/>
      <c r="C52" s="117">
        <v>2022</v>
      </c>
      <c r="D52" s="60">
        <f>E52+F52+I52+J52</f>
        <v>0</v>
      </c>
      <c r="E52" s="2"/>
      <c r="F52" s="60">
        <f t="shared" si="13"/>
        <v>0</v>
      </c>
      <c r="G52" s="60"/>
      <c r="H52" s="60">
        <v>0</v>
      </c>
      <c r="I52" s="61">
        <v>0</v>
      </c>
      <c r="J52" s="60"/>
      <c r="K52" s="34" t="s">
        <v>66</v>
      </c>
      <c r="L52" s="107"/>
    </row>
    <row r="53" spans="1:12" ht="18" customHeight="1">
      <c r="A53" s="126"/>
      <c r="B53" s="155"/>
      <c r="C53" s="117"/>
      <c r="D53" s="60">
        <f t="shared" si="14"/>
        <v>0</v>
      </c>
      <c r="E53" s="2"/>
      <c r="F53" s="60">
        <f t="shared" si="13"/>
        <v>0</v>
      </c>
      <c r="G53" s="60"/>
      <c r="H53" s="60">
        <v>0</v>
      </c>
      <c r="I53" s="61">
        <v>0</v>
      </c>
      <c r="J53" s="60"/>
      <c r="K53" s="34" t="s">
        <v>67</v>
      </c>
      <c r="L53" s="107"/>
    </row>
    <row r="54" spans="1:12" ht="18" customHeight="1">
      <c r="A54" s="126"/>
      <c r="B54" s="155"/>
      <c r="C54" s="117">
        <v>2023</v>
      </c>
      <c r="D54" s="60">
        <f aca="true" t="shared" si="15" ref="D54:D60">E54+F54+I54+J54</f>
        <v>0</v>
      </c>
      <c r="E54" s="2"/>
      <c r="F54" s="60">
        <f t="shared" si="13"/>
        <v>0</v>
      </c>
      <c r="G54" s="60"/>
      <c r="H54" s="60">
        <v>0</v>
      </c>
      <c r="I54" s="61">
        <v>0</v>
      </c>
      <c r="J54" s="60"/>
      <c r="K54" s="34" t="s">
        <v>66</v>
      </c>
      <c r="L54" s="107"/>
    </row>
    <row r="55" spans="1:12" ht="18" customHeight="1">
      <c r="A55" s="126"/>
      <c r="B55" s="155"/>
      <c r="C55" s="117"/>
      <c r="D55" s="60">
        <f t="shared" si="15"/>
        <v>0</v>
      </c>
      <c r="E55" s="2"/>
      <c r="F55" s="60">
        <f t="shared" si="13"/>
        <v>0</v>
      </c>
      <c r="G55" s="60"/>
      <c r="H55" s="60">
        <v>0</v>
      </c>
      <c r="I55" s="61">
        <v>0</v>
      </c>
      <c r="J55" s="60"/>
      <c r="K55" s="34" t="s">
        <v>67</v>
      </c>
      <c r="L55" s="107"/>
    </row>
    <row r="56" spans="1:12" ht="18" customHeight="1">
      <c r="A56" s="126"/>
      <c r="B56" s="155"/>
      <c r="C56" s="117">
        <v>2024</v>
      </c>
      <c r="D56" s="60">
        <f t="shared" si="15"/>
        <v>0</v>
      </c>
      <c r="E56" s="2"/>
      <c r="F56" s="60">
        <f t="shared" si="13"/>
        <v>0</v>
      </c>
      <c r="G56" s="60"/>
      <c r="H56" s="60">
        <v>0</v>
      </c>
      <c r="I56" s="61">
        <v>0</v>
      </c>
      <c r="J56" s="60"/>
      <c r="K56" s="34" t="s">
        <v>66</v>
      </c>
      <c r="L56" s="107"/>
    </row>
    <row r="57" spans="1:12" ht="18" customHeight="1">
      <c r="A57" s="126"/>
      <c r="B57" s="155"/>
      <c r="C57" s="117"/>
      <c r="D57" s="60">
        <f t="shared" si="15"/>
        <v>0</v>
      </c>
      <c r="E57" s="2"/>
      <c r="F57" s="60">
        <f t="shared" si="13"/>
        <v>0</v>
      </c>
      <c r="G57" s="60"/>
      <c r="H57" s="60">
        <v>0</v>
      </c>
      <c r="I57" s="61">
        <v>0</v>
      </c>
      <c r="J57" s="60"/>
      <c r="K57" s="34" t="s">
        <v>67</v>
      </c>
      <c r="L57" s="107"/>
    </row>
    <row r="58" spans="1:12" ht="18" customHeight="1">
      <c r="A58" s="126"/>
      <c r="B58" s="155"/>
      <c r="C58" s="117">
        <v>2025</v>
      </c>
      <c r="D58" s="60">
        <f t="shared" si="15"/>
        <v>0</v>
      </c>
      <c r="E58" s="2"/>
      <c r="F58" s="60">
        <f t="shared" si="13"/>
        <v>0</v>
      </c>
      <c r="G58" s="60"/>
      <c r="H58" s="60">
        <v>0</v>
      </c>
      <c r="I58" s="61">
        <v>0</v>
      </c>
      <c r="J58" s="60"/>
      <c r="K58" s="34" t="s">
        <v>66</v>
      </c>
      <c r="L58" s="107"/>
    </row>
    <row r="59" spans="1:12" ht="18" customHeight="1">
      <c r="A59" s="126"/>
      <c r="B59" s="155"/>
      <c r="C59" s="117"/>
      <c r="D59" s="60">
        <f t="shared" si="15"/>
        <v>0</v>
      </c>
      <c r="E59" s="2"/>
      <c r="F59" s="60">
        <f t="shared" si="13"/>
        <v>0</v>
      </c>
      <c r="G59" s="60"/>
      <c r="H59" s="60">
        <v>0</v>
      </c>
      <c r="I59" s="61">
        <v>0</v>
      </c>
      <c r="J59" s="60"/>
      <c r="K59" s="34" t="s">
        <v>67</v>
      </c>
      <c r="L59" s="107"/>
    </row>
    <row r="60" spans="1:12" ht="18" customHeight="1">
      <c r="A60" s="126" t="s">
        <v>54</v>
      </c>
      <c r="B60" s="155" t="s">
        <v>49</v>
      </c>
      <c r="C60" s="34">
        <v>2017</v>
      </c>
      <c r="D60" s="60">
        <f t="shared" si="15"/>
        <v>257.885</v>
      </c>
      <c r="E60" s="2"/>
      <c r="F60" s="60">
        <f t="shared" si="13"/>
        <v>0</v>
      </c>
      <c r="G60" s="60"/>
      <c r="H60" s="60">
        <v>0</v>
      </c>
      <c r="I60" s="61">
        <v>257.885</v>
      </c>
      <c r="J60" s="60"/>
      <c r="K60" s="62" t="s">
        <v>6</v>
      </c>
      <c r="L60" s="107"/>
    </row>
    <row r="61" spans="1:12" ht="18" customHeight="1">
      <c r="A61" s="126"/>
      <c r="B61" s="155"/>
      <c r="C61" s="34">
        <v>2018</v>
      </c>
      <c r="D61" s="60">
        <f aca="true" t="shared" si="16" ref="D61:D101">E61+F61+I61+J61</f>
        <v>117</v>
      </c>
      <c r="E61" s="2"/>
      <c r="F61" s="60">
        <f t="shared" si="13"/>
        <v>0</v>
      </c>
      <c r="G61" s="60"/>
      <c r="H61" s="60">
        <v>0</v>
      </c>
      <c r="I61" s="61">
        <v>117</v>
      </c>
      <c r="J61" s="60"/>
      <c r="K61" s="62" t="s">
        <v>21</v>
      </c>
      <c r="L61" s="107"/>
    </row>
    <row r="62" spans="1:12" ht="18" customHeight="1">
      <c r="A62" s="126"/>
      <c r="B62" s="155"/>
      <c r="C62" s="117">
        <v>2019</v>
      </c>
      <c r="D62" s="60">
        <f t="shared" si="16"/>
        <v>65</v>
      </c>
      <c r="E62" s="2"/>
      <c r="F62" s="60">
        <f t="shared" si="13"/>
        <v>0</v>
      </c>
      <c r="G62" s="60"/>
      <c r="H62" s="60">
        <v>0</v>
      </c>
      <c r="I62" s="61">
        <v>65</v>
      </c>
      <c r="J62" s="60"/>
      <c r="K62" s="34" t="s">
        <v>66</v>
      </c>
      <c r="L62" s="107"/>
    </row>
    <row r="63" spans="1:12" ht="18" customHeight="1">
      <c r="A63" s="126"/>
      <c r="B63" s="155"/>
      <c r="C63" s="117"/>
      <c r="D63" s="60">
        <f>E63+F63+I63+J63</f>
        <v>56</v>
      </c>
      <c r="E63" s="2"/>
      <c r="F63" s="60">
        <f t="shared" si="13"/>
        <v>0</v>
      </c>
      <c r="G63" s="60"/>
      <c r="H63" s="60">
        <v>0</v>
      </c>
      <c r="I63" s="61">
        <v>56</v>
      </c>
      <c r="J63" s="60"/>
      <c r="K63" s="34" t="s">
        <v>67</v>
      </c>
      <c r="L63" s="107"/>
    </row>
    <row r="64" spans="1:12" ht="18" customHeight="1">
      <c r="A64" s="126"/>
      <c r="B64" s="155"/>
      <c r="C64" s="117">
        <v>2020</v>
      </c>
      <c r="D64" s="60">
        <f t="shared" si="16"/>
        <v>173.5</v>
      </c>
      <c r="E64" s="2"/>
      <c r="F64" s="60">
        <f t="shared" si="13"/>
        <v>0</v>
      </c>
      <c r="G64" s="60"/>
      <c r="H64" s="60">
        <v>0</v>
      </c>
      <c r="I64" s="61">
        <f>185.885-0.015-12.37</f>
        <v>173.5</v>
      </c>
      <c r="J64" s="60"/>
      <c r="K64" s="34" t="s">
        <v>66</v>
      </c>
      <c r="L64" s="107"/>
    </row>
    <row r="65" spans="1:12" ht="18" customHeight="1">
      <c r="A65" s="126"/>
      <c r="B65" s="155"/>
      <c r="C65" s="117"/>
      <c r="D65" s="60">
        <f t="shared" si="16"/>
        <v>166.1</v>
      </c>
      <c r="E65" s="2"/>
      <c r="F65" s="60">
        <f t="shared" si="13"/>
        <v>0</v>
      </c>
      <c r="G65" s="60"/>
      <c r="H65" s="60">
        <v>0</v>
      </c>
      <c r="I65" s="61">
        <v>166.1</v>
      </c>
      <c r="J65" s="60"/>
      <c r="K65" s="34" t="s">
        <v>67</v>
      </c>
      <c r="L65" s="107"/>
    </row>
    <row r="66" spans="1:12" ht="18" customHeight="1">
      <c r="A66" s="126"/>
      <c r="B66" s="155"/>
      <c r="C66" s="117">
        <v>2021</v>
      </c>
      <c r="D66" s="60">
        <f t="shared" si="16"/>
        <v>0</v>
      </c>
      <c r="E66" s="2"/>
      <c r="F66" s="60">
        <f t="shared" si="13"/>
        <v>0</v>
      </c>
      <c r="G66" s="60"/>
      <c r="H66" s="60">
        <v>0</v>
      </c>
      <c r="I66" s="61">
        <v>0</v>
      </c>
      <c r="J66" s="60"/>
      <c r="K66" s="34" t="s">
        <v>66</v>
      </c>
      <c r="L66" s="107"/>
    </row>
    <row r="67" spans="1:12" ht="18" customHeight="1">
      <c r="A67" s="126"/>
      <c r="B67" s="155"/>
      <c r="C67" s="117"/>
      <c r="D67" s="2">
        <f t="shared" si="16"/>
        <v>0</v>
      </c>
      <c r="E67" s="2"/>
      <c r="F67" s="60">
        <f t="shared" si="13"/>
        <v>0</v>
      </c>
      <c r="G67" s="60"/>
      <c r="H67" s="60">
        <v>0</v>
      </c>
      <c r="I67" s="61">
        <v>0</v>
      </c>
      <c r="J67" s="60"/>
      <c r="K67" s="34" t="s">
        <v>67</v>
      </c>
      <c r="L67" s="107"/>
    </row>
    <row r="68" spans="1:12" ht="18" customHeight="1">
      <c r="A68" s="126"/>
      <c r="B68" s="155"/>
      <c r="C68" s="125">
        <v>2022</v>
      </c>
      <c r="D68" s="2">
        <f t="shared" si="16"/>
        <v>0</v>
      </c>
      <c r="E68" s="2"/>
      <c r="F68" s="60">
        <f t="shared" si="13"/>
        <v>0</v>
      </c>
      <c r="G68" s="60"/>
      <c r="H68" s="60">
        <v>0</v>
      </c>
      <c r="I68" s="61">
        <v>0</v>
      </c>
      <c r="J68" s="60"/>
      <c r="K68" s="34" t="s">
        <v>66</v>
      </c>
      <c r="L68" s="107"/>
    </row>
    <row r="69" spans="1:12" ht="18" customHeight="1">
      <c r="A69" s="126"/>
      <c r="B69" s="155"/>
      <c r="C69" s="125"/>
      <c r="D69" s="2">
        <f t="shared" si="16"/>
        <v>0</v>
      </c>
      <c r="E69" s="2"/>
      <c r="F69" s="60">
        <f t="shared" si="13"/>
        <v>0</v>
      </c>
      <c r="G69" s="60"/>
      <c r="H69" s="60">
        <v>0</v>
      </c>
      <c r="I69" s="61">
        <v>0</v>
      </c>
      <c r="J69" s="60"/>
      <c r="K69" s="34" t="s">
        <v>67</v>
      </c>
      <c r="L69" s="107"/>
    </row>
    <row r="70" spans="1:12" ht="18" customHeight="1">
      <c r="A70" s="126"/>
      <c r="B70" s="155"/>
      <c r="C70" s="125">
        <v>2023</v>
      </c>
      <c r="D70" s="2">
        <f aca="true" t="shared" si="17" ref="D70:D75">E70+F70+I70+J70</f>
        <v>0</v>
      </c>
      <c r="E70" s="2"/>
      <c r="F70" s="60">
        <f t="shared" si="13"/>
        <v>0</v>
      </c>
      <c r="G70" s="60"/>
      <c r="H70" s="60">
        <v>0</v>
      </c>
      <c r="I70" s="61">
        <v>0</v>
      </c>
      <c r="J70" s="60"/>
      <c r="K70" s="34" t="s">
        <v>66</v>
      </c>
      <c r="L70" s="107"/>
    </row>
    <row r="71" spans="1:12" ht="18" customHeight="1">
      <c r="A71" s="126"/>
      <c r="B71" s="155"/>
      <c r="C71" s="125"/>
      <c r="D71" s="2">
        <f t="shared" si="17"/>
        <v>0</v>
      </c>
      <c r="E71" s="2"/>
      <c r="F71" s="60">
        <f t="shared" si="13"/>
        <v>0</v>
      </c>
      <c r="G71" s="60"/>
      <c r="H71" s="60">
        <v>0</v>
      </c>
      <c r="I71" s="61">
        <v>0</v>
      </c>
      <c r="J71" s="60"/>
      <c r="K71" s="34" t="s">
        <v>67</v>
      </c>
      <c r="L71" s="107"/>
    </row>
    <row r="72" spans="1:12" ht="18" customHeight="1">
      <c r="A72" s="126"/>
      <c r="B72" s="155"/>
      <c r="C72" s="125">
        <v>2024</v>
      </c>
      <c r="D72" s="2">
        <f t="shared" si="17"/>
        <v>0</v>
      </c>
      <c r="E72" s="2"/>
      <c r="F72" s="60">
        <f t="shared" si="13"/>
        <v>0</v>
      </c>
      <c r="G72" s="60"/>
      <c r="H72" s="60">
        <v>0</v>
      </c>
      <c r="I72" s="61">
        <v>0</v>
      </c>
      <c r="J72" s="60"/>
      <c r="K72" s="34" t="s">
        <v>66</v>
      </c>
      <c r="L72" s="107"/>
    </row>
    <row r="73" spans="1:12" ht="18" customHeight="1">
      <c r="A73" s="126"/>
      <c r="B73" s="155"/>
      <c r="C73" s="125"/>
      <c r="D73" s="2">
        <f t="shared" si="17"/>
        <v>0</v>
      </c>
      <c r="E73" s="2"/>
      <c r="F73" s="60">
        <f t="shared" si="13"/>
        <v>0</v>
      </c>
      <c r="G73" s="60"/>
      <c r="H73" s="60">
        <v>0</v>
      </c>
      <c r="I73" s="61">
        <v>0</v>
      </c>
      <c r="J73" s="60"/>
      <c r="K73" s="34" t="s">
        <v>67</v>
      </c>
      <c r="L73" s="107"/>
    </row>
    <row r="74" spans="1:12" ht="18" customHeight="1">
      <c r="A74" s="126"/>
      <c r="B74" s="155"/>
      <c r="C74" s="125">
        <v>2025</v>
      </c>
      <c r="D74" s="2">
        <f t="shared" si="17"/>
        <v>0</v>
      </c>
      <c r="E74" s="2"/>
      <c r="F74" s="60">
        <f t="shared" si="13"/>
        <v>0</v>
      </c>
      <c r="G74" s="60"/>
      <c r="H74" s="60">
        <v>0</v>
      </c>
      <c r="I74" s="61">
        <v>0</v>
      </c>
      <c r="J74" s="60"/>
      <c r="K74" s="34" t="s">
        <v>66</v>
      </c>
      <c r="L74" s="107"/>
    </row>
    <row r="75" spans="1:12" ht="18" customHeight="1">
      <c r="A75" s="126"/>
      <c r="B75" s="155"/>
      <c r="C75" s="125"/>
      <c r="D75" s="2">
        <f t="shared" si="17"/>
        <v>0</v>
      </c>
      <c r="E75" s="2"/>
      <c r="F75" s="60">
        <f aca="true" t="shared" si="18" ref="F75:F104">G75+H75</f>
        <v>0</v>
      </c>
      <c r="G75" s="60"/>
      <c r="H75" s="60">
        <v>0</v>
      </c>
      <c r="I75" s="61">
        <v>0</v>
      </c>
      <c r="J75" s="60"/>
      <c r="K75" s="34" t="s">
        <v>67</v>
      </c>
      <c r="L75" s="107"/>
    </row>
    <row r="76" spans="1:12" ht="31.5" customHeight="1">
      <c r="A76" s="130" t="s">
        <v>55</v>
      </c>
      <c r="B76" s="152" t="s">
        <v>35</v>
      </c>
      <c r="C76" s="3">
        <v>2017</v>
      </c>
      <c r="D76" s="2">
        <f t="shared" si="16"/>
        <v>680.121</v>
      </c>
      <c r="E76" s="2"/>
      <c r="F76" s="60">
        <f t="shared" si="18"/>
        <v>0</v>
      </c>
      <c r="G76" s="60"/>
      <c r="H76" s="60">
        <v>0</v>
      </c>
      <c r="I76" s="61">
        <v>680.121</v>
      </c>
      <c r="J76" s="60"/>
      <c r="K76" s="57" t="s">
        <v>6</v>
      </c>
      <c r="L76" s="107"/>
    </row>
    <row r="77" spans="1:12" ht="18" customHeight="1">
      <c r="A77" s="131"/>
      <c r="B77" s="153"/>
      <c r="C77" s="3">
        <v>2018</v>
      </c>
      <c r="D77" s="2">
        <f t="shared" si="16"/>
        <v>901</v>
      </c>
      <c r="E77" s="2"/>
      <c r="F77" s="60">
        <f t="shared" si="18"/>
        <v>0</v>
      </c>
      <c r="G77" s="60"/>
      <c r="H77" s="60">
        <v>0</v>
      </c>
      <c r="I77" s="63">
        <v>901</v>
      </c>
      <c r="J77" s="60"/>
      <c r="K77" s="58" t="s">
        <v>23</v>
      </c>
      <c r="L77" s="107"/>
    </row>
    <row r="78" spans="1:12" ht="18" customHeight="1">
      <c r="A78" s="131"/>
      <c r="B78" s="153"/>
      <c r="C78" s="125">
        <v>2019</v>
      </c>
      <c r="D78" s="2">
        <f t="shared" si="16"/>
        <v>3296.367</v>
      </c>
      <c r="E78" s="2"/>
      <c r="F78" s="60">
        <f t="shared" si="18"/>
        <v>0</v>
      </c>
      <c r="G78" s="60"/>
      <c r="H78" s="60">
        <v>0</v>
      </c>
      <c r="I78" s="63">
        <v>1424.61511</v>
      </c>
      <c r="J78" s="60">
        <v>1871.752</v>
      </c>
      <c r="K78" s="34" t="s">
        <v>66</v>
      </c>
      <c r="L78" s="107"/>
    </row>
    <row r="79" spans="1:12" ht="18" customHeight="1">
      <c r="A79" s="131"/>
      <c r="B79" s="153"/>
      <c r="C79" s="125"/>
      <c r="D79" s="2">
        <f t="shared" si="16"/>
        <v>1324.966</v>
      </c>
      <c r="E79" s="2"/>
      <c r="F79" s="60">
        <f t="shared" si="18"/>
        <v>0</v>
      </c>
      <c r="G79" s="60"/>
      <c r="H79" s="60">
        <v>0</v>
      </c>
      <c r="I79" s="61">
        <v>589.421</v>
      </c>
      <c r="J79" s="60">
        <v>735.545</v>
      </c>
      <c r="K79" s="34" t="s">
        <v>67</v>
      </c>
      <c r="L79" s="107"/>
    </row>
    <row r="80" spans="1:12" ht="18" customHeight="1">
      <c r="A80" s="131"/>
      <c r="B80" s="153"/>
      <c r="C80" s="125">
        <v>2020</v>
      </c>
      <c r="D80" s="2">
        <f t="shared" si="16"/>
        <v>1098.73</v>
      </c>
      <c r="E80" s="2"/>
      <c r="F80" s="60">
        <f t="shared" si="18"/>
        <v>0</v>
      </c>
      <c r="G80" s="60"/>
      <c r="H80" s="60">
        <v>0</v>
      </c>
      <c r="I80" s="61">
        <f>1038.715+0.015+60</f>
        <v>1098.73</v>
      </c>
      <c r="J80" s="60"/>
      <c r="K80" s="34" t="s">
        <v>66</v>
      </c>
      <c r="L80" s="107"/>
    </row>
    <row r="81" spans="1:12" ht="18" customHeight="1">
      <c r="A81" s="131"/>
      <c r="B81" s="153"/>
      <c r="C81" s="125"/>
      <c r="D81" s="2">
        <f t="shared" si="16"/>
        <v>595.17</v>
      </c>
      <c r="E81" s="2"/>
      <c r="F81" s="60">
        <f t="shared" si="18"/>
        <v>0</v>
      </c>
      <c r="G81" s="60"/>
      <c r="H81" s="60">
        <v>0</v>
      </c>
      <c r="I81" s="63">
        <f>355.169+0.001+300-60</f>
        <v>595.17</v>
      </c>
      <c r="J81" s="60"/>
      <c r="K81" s="34" t="s">
        <v>67</v>
      </c>
      <c r="L81" s="107"/>
    </row>
    <row r="82" spans="1:12" ht="18" customHeight="1">
      <c r="A82" s="131"/>
      <c r="B82" s="153"/>
      <c r="C82" s="125">
        <v>2021</v>
      </c>
      <c r="D82" s="2">
        <f t="shared" si="16"/>
        <v>1703.81</v>
      </c>
      <c r="E82" s="2"/>
      <c r="F82" s="60">
        <f t="shared" si="18"/>
        <v>0</v>
      </c>
      <c r="G82" s="60"/>
      <c r="H82" s="60">
        <v>0</v>
      </c>
      <c r="I82" s="64">
        <v>1703.81</v>
      </c>
      <c r="J82" s="60"/>
      <c r="K82" s="34" t="s">
        <v>66</v>
      </c>
      <c r="L82" s="107"/>
    </row>
    <row r="83" spans="1:12" ht="18" customHeight="1">
      <c r="A83" s="131"/>
      <c r="B83" s="153"/>
      <c r="C83" s="125"/>
      <c r="D83" s="2">
        <f t="shared" si="16"/>
        <v>1016.799</v>
      </c>
      <c r="E83" s="2"/>
      <c r="F83" s="60">
        <f t="shared" si="18"/>
        <v>0</v>
      </c>
      <c r="G83" s="60"/>
      <c r="H83" s="60">
        <v>0</v>
      </c>
      <c r="I83" s="61">
        <v>1016.799</v>
      </c>
      <c r="J83" s="60"/>
      <c r="K83" s="34" t="s">
        <v>67</v>
      </c>
      <c r="L83" s="107"/>
    </row>
    <row r="84" spans="1:12" ht="18" customHeight="1">
      <c r="A84" s="131"/>
      <c r="B84" s="153"/>
      <c r="C84" s="125">
        <v>2022</v>
      </c>
      <c r="D84" s="2">
        <f t="shared" si="16"/>
        <v>2353.812</v>
      </c>
      <c r="E84" s="2"/>
      <c r="F84" s="60">
        <f t="shared" si="18"/>
        <v>0</v>
      </c>
      <c r="G84" s="60"/>
      <c r="H84" s="60">
        <v>0</v>
      </c>
      <c r="I84" s="63">
        <v>2353.812</v>
      </c>
      <c r="J84" s="60"/>
      <c r="K84" s="34" t="s">
        <v>66</v>
      </c>
      <c r="L84" s="107"/>
    </row>
    <row r="85" spans="1:12" ht="18" customHeight="1">
      <c r="A85" s="131"/>
      <c r="B85" s="153"/>
      <c r="C85" s="125"/>
      <c r="D85" s="2">
        <f t="shared" si="16"/>
        <v>1030.646</v>
      </c>
      <c r="E85" s="2"/>
      <c r="F85" s="60">
        <f t="shared" si="18"/>
        <v>0</v>
      </c>
      <c r="G85" s="60"/>
      <c r="H85" s="60">
        <v>0</v>
      </c>
      <c r="I85" s="63">
        <v>1030.646</v>
      </c>
      <c r="J85" s="60"/>
      <c r="K85" s="34" t="s">
        <v>67</v>
      </c>
      <c r="L85" s="107"/>
    </row>
    <row r="86" spans="1:12" ht="18" customHeight="1">
      <c r="A86" s="131"/>
      <c r="B86" s="153"/>
      <c r="C86" s="125">
        <v>2023</v>
      </c>
      <c r="D86" s="2">
        <f t="shared" si="16"/>
        <v>2215.2</v>
      </c>
      <c r="E86" s="2"/>
      <c r="F86" s="60">
        <f t="shared" si="18"/>
        <v>0</v>
      </c>
      <c r="G86" s="60"/>
      <c r="H86" s="60">
        <v>0</v>
      </c>
      <c r="I86" s="63">
        <v>2215.2</v>
      </c>
      <c r="J86" s="60"/>
      <c r="K86" s="34" t="s">
        <v>66</v>
      </c>
      <c r="L86" s="107"/>
    </row>
    <row r="87" spans="1:12" ht="18" customHeight="1">
      <c r="A87" s="131"/>
      <c r="B87" s="153"/>
      <c r="C87" s="125"/>
      <c r="D87" s="2">
        <f t="shared" si="16"/>
        <v>1467.3</v>
      </c>
      <c r="E87" s="2"/>
      <c r="F87" s="60">
        <f t="shared" si="18"/>
        <v>0</v>
      </c>
      <c r="G87" s="60"/>
      <c r="H87" s="60">
        <v>0</v>
      </c>
      <c r="I87" s="63">
        <v>1467.3</v>
      </c>
      <c r="J87" s="60"/>
      <c r="K87" s="34" t="s">
        <v>67</v>
      </c>
      <c r="L87" s="107"/>
    </row>
    <row r="88" spans="1:12" ht="18" customHeight="1">
      <c r="A88" s="131"/>
      <c r="B88" s="153"/>
      <c r="C88" s="125">
        <v>2024</v>
      </c>
      <c r="D88" s="2">
        <f>E88+F88+I88+J88</f>
        <v>2215.2</v>
      </c>
      <c r="E88" s="2"/>
      <c r="F88" s="60">
        <f t="shared" si="18"/>
        <v>0</v>
      </c>
      <c r="G88" s="60"/>
      <c r="H88" s="60">
        <v>0</v>
      </c>
      <c r="I88" s="63">
        <v>2215.2</v>
      </c>
      <c r="J88" s="60"/>
      <c r="K88" s="34" t="s">
        <v>66</v>
      </c>
      <c r="L88" s="107"/>
    </row>
    <row r="89" spans="1:12" ht="18" customHeight="1">
      <c r="A89" s="131"/>
      <c r="B89" s="153"/>
      <c r="C89" s="125"/>
      <c r="D89" s="2">
        <f>E89+F89+I89+J89</f>
        <v>1467.3</v>
      </c>
      <c r="E89" s="2"/>
      <c r="F89" s="60">
        <f t="shared" si="18"/>
        <v>0</v>
      </c>
      <c r="G89" s="60"/>
      <c r="H89" s="60">
        <v>0</v>
      </c>
      <c r="I89" s="63">
        <v>1467.3</v>
      </c>
      <c r="J89" s="60"/>
      <c r="K89" s="34" t="s">
        <v>67</v>
      </c>
      <c r="L89" s="107"/>
    </row>
    <row r="90" spans="1:12" ht="18" customHeight="1">
      <c r="A90" s="131"/>
      <c r="B90" s="153"/>
      <c r="C90" s="125">
        <v>2025</v>
      </c>
      <c r="D90" s="2">
        <f t="shared" si="16"/>
        <v>2215.2</v>
      </c>
      <c r="E90" s="2"/>
      <c r="F90" s="60">
        <f t="shared" si="18"/>
        <v>0</v>
      </c>
      <c r="G90" s="60"/>
      <c r="H90" s="60">
        <v>0</v>
      </c>
      <c r="I90" s="63">
        <v>2215.2</v>
      </c>
      <c r="J90" s="60"/>
      <c r="K90" s="34" t="s">
        <v>66</v>
      </c>
      <c r="L90" s="107"/>
    </row>
    <row r="91" spans="1:12" ht="18" customHeight="1">
      <c r="A91" s="140"/>
      <c r="B91" s="154"/>
      <c r="C91" s="125"/>
      <c r="D91" s="2">
        <f t="shared" si="16"/>
        <v>1467.3</v>
      </c>
      <c r="E91" s="2"/>
      <c r="F91" s="60">
        <f t="shared" si="18"/>
        <v>0</v>
      </c>
      <c r="G91" s="60"/>
      <c r="H91" s="60">
        <v>0</v>
      </c>
      <c r="I91" s="63">
        <v>1467.3</v>
      </c>
      <c r="J91" s="60"/>
      <c r="K91" s="34" t="s">
        <v>67</v>
      </c>
      <c r="L91" s="107"/>
    </row>
    <row r="92" spans="1:12" ht="36.75" customHeight="1">
      <c r="A92" s="126" t="s">
        <v>34</v>
      </c>
      <c r="B92" s="174" t="s">
        <v>36</v>
      </c>
      <c r="C92" s="3">
        <v>2017</v>
      </c>
      <c r="D92" s="2">
        <f t="shared" si="16"/>
        <v>447.219</v>
      </c>
      <c r="E92" s="2"/>
      <c r="F92" s="60">
        <f t="shared" si="18"/>
        <v>0</v>
      </c>
      <c r="G92" s="64"/>
      <c r="H92" s="60">
        <v>0</v>
      </c>
      <c r="I92" s="61">
        <v>447.219</v>
      </c>
      <c r="J92" s="60"/>
      <c r="K92" s="58" t="s">
        <v>6</v>
      </c>
      <c r="L92" s="107"/>
    </row>
    <row r="93" spans="1:12" ht="19.5" customHeight="1">
      <c r="A93" s="126"/>
      <c r="B93" s="174"/>
      <c r="C93" s="3">
        <v>2018</v>
      </c>
      <c r="D93" s="2">
        <f t="shared" si="16"/>
        <v>41.787</v>
      </c>
      <c r="E93" s="2"/>
      <c r="F93" s="60">
        <f t="shared" si="18"/>
        <v>0</v>
      </c>
      <c r="G93" s="34"/>
      <c r="H93" s="60">
        <v>0</v>
      </c>
      <c r="I93" s="61">
        <f>375-52.195-281.0185</f>
        <v>41.7865</v>
      </c>
      <c r="J93" s="60"/>
      <c r="K93" s="34" t="s">
        <v>66</v>
      </c>
      <c r="L93" s="107"/>
    </row>
    <row r="94" spans="1:12" ht="34.5" customHeight="1">
      <c r="A94" s="126"/>
      <c r="B94" s="174"/>
      <c r="C94" s="3">
        <v>2019</v>
      </c>
      <c r="D94" s="2">
        <f t="shared" si="16"/>
        <v>0</v>
      </c>
      <c r="E94" s="2"/>
      <c r="F94" s="60">
        <f t="shared" si="18"/>
        <v>0</v>
      </c>
      <c r="G94" s="34"/>
      <c r="H94" s="60">
        <v>0</v>
      </c>
      <c r="I94" s="61">
        <v>0</v>
      </c>
      <c r="J94" s="60"/>
      <c r="K94" s="58" t="s">
        <v>6</v>
      </c>
      <c r="L94" s="107"/>
    </row>
    <row r="95" spans="1:12" ht="37.5" customHeight="1">
      <c r="A95" s="126"/>
      <c r="B95" s="174"/>
      <c r="C95" s="3">
        <v>2020</v>
      </c>
      <c r="D95" s="2">
        <f aca="true" t="shared" si="19" ref="D95:D100">E95+F95+I95+J95</f>
        <v>0</v>
      </c>
      <c r="E95" s="2"/>
      <c r="F95" s="60">
        <f t="shared" si="18"/>
        <v>0</v>
      </c>
      <c r="G95" s="34"/>
      <c r="H95" s="60">
        <v>0</v>
      </c>
      <c r="I95" s="61">
        <v>0</v>
      </c>
      <c r="J95" s="60"/>
      <c r="K95" s="58" t="s">
        <v>6</v>
      </c>
      <c r="L95" s="107"/>
    </row>
    <row r="96" spans="1:12" ht="37.5" customHeight="1">
      <c r="A96" s="126"/>
      <c r="B96" s="174"/>
      <c r="C96" s="3">
        <v>2021</v>
      </c>
      <c r="D96" s="2">
        <f t="shared" si="19"/>
        <v>0</v>
      </c>
      <c r="E96" s="2"/>
      <c r="F96" s="60">
        <f t="shared" si="18"/>
        <v>0</v>
      </c>
      <c r="G96" s="34"/>
      <c r="H96" s="60">
        <v>0</v>
      </c>
      <c r="I96" s="61">
        <v>0</v>
      </c>
      <c r="J96" s="60"/>
      <c r="K96" s="58" t="s">
        <v>6</v>
      </c>
      <c r="L96" s="107"/>
    </row>
    <row r="97" spans="1:12" ht="34.5" customHeight="1">
      <c r="A97" s="126"/>
      <c r="B97" s="174"/>
      <c r="C97" s="3">
        <v>2022</v>
      </c>
      <c r="D97" s="2">
        <f t="shared" si="19"/>
        <v>0</v>
      </c>
      <c r="E97" s="2"/>
      <c r="F97" s="60">
        <f t="shared" si="18"/>
        <v>0</v>
      </c>
      <c r="G97" s="34"/>
      <c r="H97" s="60">
        <v>0</v>
      </c>
      <c r="I97" s="61">
        <v>0</v>
      </c>
      <c r="J97" s="60"/>
      <c r="K97" s="58" t="s">
        <v>6</v>
      </c>
      <c r="L97" s="107"/>
    </row>
    <row r="98" spans="1:12" ht="37.5" customHeight="1">
      <c r="A98" s="126"/>
      <c r="B98" s="174"/>
      <c r="C98" s="3">
        <v>2023</v>
      </c>
      <c r="D98" s="2">
        <f t="shared" si="19"/>
        <v>0</v>
      </c>
      <c r="E98" s="2"/>
      <c r="F98" s="60">
        <f t="shared" si="18"/>
        <v>0</v>
      </c>
      <c r="G98" s="34"/>
      <c r="H98" s="60">
        <v>0</v>
      </c>
      <c r="I98" s="61">
        <v>0</v>
      </c>
      <c r="J98" s="60"/>
      <c r="K98" s="58" t="s">
        <v>6</v>
      </c>
      <c r="L98" s="107"/>
    </row>
    <row r="99" spans="1:12" ht="37.5" customHeight="1">
      <c r="A99" s="126"/>
      <c r="B99" s="174"/>
      <c r="C99" s="3">
        <v>2024</v>
      </c>
      <c r="D99" s="2">
        <f t="shared" si="19"/>
        <v>0</v>
      </c>
      <c r="E99" s="2"/>
      <c r="F99" s="60">
        <f t="shared" si="18"/>
        <v>0</v>
      </c>
      <c r="G99" s="34"/>
      <c r="H99" s="60">
        <v>0</v>
      </c>
      <c r="I99" s="61">
        <v>0</v>
      </c>
      <c r="J99" s="60"/>
      <c r="K99" s="58" t="s">
        <v>6</v>
      </c>
      <c r="L99" s="107"/>
    </row>
    <row r="100" spans="1:12" ht="31.5" customHeight="1">
      <c r="A100" s="126"/>
      <c r="B100" s="174"/>
      <c r="C100" s="3">
        <v>2025</v>
      </c>
      <c r="D100" s="2">
        <f t="shared" si="19"/>
        <v>0</v>
      </c>
      <c r="E100" s="2"/>
      <c r="F100" s="60">
        <f t="shared" si="18"/>
        <v>0</v>
      </c>
      <c r="G100" s="34"/>
      <c r="H100" s="60">
        <v>0</v>
      </c>
      <c r="I100" s="61">
        <v>0</v>
      </c>
      <c r="J100" s="60"/>
      <c r="K100" s="58" t="s">
        <v>6</v>
      </c>
      <c r="L100" s="107"/>
    </row>
    <row r="101" spans="1:12" ht="44.25" customHeight="1">
      <c r="A101" s="130" t="s">
        <v>56</v>
      </c>
      <c r="B101" s="141" t="s">
        <v>37</v>
      </c>
      <c r="C101" s="3">
        <v>2017</v>
      </c>
      <c r="D101" s="2">
        <f t="shared" si="16"/>
        <v>416.493</v>
      </c>
      <c r="E101" s="2"/>
      <c r="F101" s="60">
        <f t="shared" si="18"/>
        <v>0</v>
      </c>
      <c r="G101" s="53"/>
      <c r="H101" s="60">
        <v>0</v>
      </c>
      <c r="I101" s="61">
        <v>416.493</v>
      </c>
      <c r="J101" s="60"/>
      <c r="K101" s="58" t="s">
        <v>6</v>
      </c>
      <c r="L101" s="113" t="s">
        <v>60</v>
      </c>
    </row>
    <row r="102" spans="1:12" ht="22.5" customHeight="1">
      <c r="A102" s="131"/>
      <c r="B102" s="142"/>
      <c r="C102" s="125">
        <v>2018</v>
      </c>
      <c r="D102" s="127">
        <f>E102+E103+F102+F103+I102+I103+J102+J103</f>
        <v>101</v>
      </c>
      <c r="E102" s="2"/>
      <c r="F102" s="60">
        <f t="shared" si="18"/>
        <v>0</v>
      </c>
      <c r="G102" s="53"/>
      <c r="H102" s="60">
        <v>0</v>
      </c>
      <c r="I102" s="61">
        <v>51</v>
      </c>
      <c r="J102" s="60"/>
      <c r="K102" s="34" t="s">
        <v>66</v>
      </c>
      <c r="L102" s="114"/>
    </row>
    <row r="103" spans="1:12" ht="21.75" customHeight="1">
      <c r="A103" s="131"/>
      <c r="B103" s="142"/>
      <c r="C103" s="125"/>
      <c r="D103" s="127"/>
      <c r="E103" s="2"/>
      <c r="F103" s="60">
        <f t="shared" si="18"/>
        <v>0</v>
      </c>
      <c r="G103" s="65"/>
      <c r="H103" s="60">
        <v>0</v>
      </c>
      <c r="I103" s="61">
        <v>50</v>
      </c>
      <c r="J103" s="60"/>
      <c r="K103" s="34" t="s">
        <v>67</v>
      </c>
      <c r="L103" s="114"/>
    </row>
    <row r="104" spans="1:12" ht="22.5" customHeight="1">
      <c r="A104" s="131"/>
      <c r="B104" s="142"/>
      <c r="C104" s="3">
        <v>2019</v>
      </c>
      <c r="D104" s="2">
        <f aca="true" t="shared" si="20" ref="D104:D114">E104+F104+I104+J104</f>
        <v>200</v>
      </c>
      <c r="E104" s="2"/>
      <c r="F104" s="60">
        <f t="shared" si="18"/>
        <v>0</v>
      </c>
      <c r="G104" s="62"/>
      <c r="H104" s="60">
        <v>0</v>
      </c>
      <c r="I104" s="61">
        <v>200</v>
      </c>
      <c r="J104" s="60"/>
      <c r="K104" s="141" t="s">
        <v>44</v>
      </c>
      <c r="L104" s="114"/>
    </row>
    <row r="105" spans="1:12" ht="22.5" customHeight="1">
      <c r="A105" s="131"/>
      <c r="B105" s="142"/>
      <c r="C105" s="66">
        <v>2020</v>
      </c>
      <c r="D105" s="67">
        <f>E105+F105+I105+J105</f>
        <v>200</v>
      </c>
      <c r="E105" s="68"/>
      <c r="F105" s="69">
        <f aca="true" t="shared" si="21" ref="F105:F112">G105+H105</f>
        <v>0</v>
      </c>
      <c r="G105" s="70"/>
      <c r="H105" s="60">
        <v>0</v>
      </c>
      <c r="I105" s="71">
        <v>200</v>
      </c>
      <c r="J105" s="72"/>
      <c r="K105" s="142"/>
      <c r="L105" s="114"/>
    </row>
    <row r="106" spans="1:12" ht="22.5" customHeight="1">
      <c r="A106" s="131"/>
      <c r="B106" s="142"/>
      <c r="C106" s="3">
        <v>2021</v>
      </c>
      <c r="D106" s="73">
        <f>E106+F106+I106+J106</f>
        <v>200</v>
      </c>
      <c r="E106" s="74"/>
      <c r="F106" s="75">
        <f t="shared" si="21"/>
        <v>0</v>
      </c>
      <c r="G106" s="76"/>
      <c r="H106" s="60">
        <v>0</v>
      </c>
      <c r="I106" s="61">
        <v>200</v>
      </c>
      <c r="J106" s="77"/>
      <c r="K106" s="142"/>
      <c r="L106" s="114"/>
    </row>
    <row r="107" spans="1:12" ht="24" customHeight="1">
      <c r="A107" s="131"/>
      <c r="B107" s="142"/>
      <c r="C107" s="3">
        <v>2022</v>
      </c>
      <c r="D107" s="73">
        <f t="shared" si="20"/>
        <v>200</v>
      </c>
      <c r="E107" s="74"/>
      <c r="F107" s="75">
        <f t="shared" si="21"/>
        <v>0</v>
      </c>
      <c r="G107" s="76"/>
      <c r="H107" s="60">
        <v>0</v>
      </c>
      <c r="I107" s="61">
        <v>200</v>
      </c>
      <c r="J107" s="77"/>
      <c r="K107" s="141" t="s">
        <v>44</v>
      </c>
      <c r="L107" s="114"/>
    </row>
    <row r="108" spans="1:12" ht="24" customHeight="1">
      <c r="A108" s="131"/>
      <c r="B108" s="172"/>
      <c r="C108" s="3">
        <v>2023</v>
      </c>
      <c r="D108" s="73">
        <f t="shared" si="20"/>
        <v>200</v>
      </c>
      <c r="E108" s="74"/>
      <c r="F108" s="75">
        <f t="shared" si="21"/>
        <v>0</v>
      </c>
      <c r="G108" s="76"/>
      <c r="H108" s="60">
        <v>0</v>
      </c>
      <c r="I108" s="61">
        <v>200</v>
      </c>
      <c r="J108" s="77"/>
      <c r="K108" s="142"/>
      <c r="L108" s="114"/>
    </row>
    <row r="109" spans="1:12" ht="22.5" customHeight="1">
      <c r="A109" s="132"/>
      <c r="B109" s="172"/>
      <c r="C109" s="3">
        <v>2024</v>
      </c>
      <c r="D109" s="73">
        <f>E109+F109+I109+J109</f>
        <v>200</v>
      </c>
      <c r="E109" s="74"/>
      <c r="F109" s="75">
        <f>G109+H109</f>
        <v>0</v>
      </c>
      <c r="G109" s="76"/>
      <c r="H109" s="60">
        <v>0</v>
      </c>
      <c r="I109" s="61">
        <v>200</v>
      </c>
      <c r="J109" s="77"/>
      <c r="K109" s="142"/>
      <c r="L109" s="114"/>
    </row>
    <row r="110" spans="1:12" ht="22.5" customHeight="1">
      <c r="A110" s="133"/>
      <c r="B110" s="173"/>
      <c r="C110" s="3">
        <v>2025</v>
      </c>
      <c r="D110" s="73">
        <f>E110+F110+I110+J110</f>
        <v>200</v>
      </c>
      <c r="E110" s="74"/>
      <c r="F110" s="75">
        <f>G110+H110</f>
        <v>0</v>
      </c>
      <c r="G110" s="76"/>
      <c r="H110" s="60">
        <v>0</v>
      </c>
      <c r="I110" s="61">
        <v>200</v>
      </c>
      <c r="J110" s="77"/>
      <c r="K110" s="142"/>
      <c r="L110" s="162"/>
    </row>
    <row r="111" spans="1:12" ht="83.25" customHeight="1">
      <c r="A111" s="126" t="s">
        <v>57</v>
      </c>
      <c r="B111" s="33" t="s">
        <v>58</v>
      </c>
      <c r="C111" s="125">
        <v>2021</v>
      </c>
      <c r="D111" s="73">
        <f t="shared" si="20"/>
        <v>16.7</v>
      </c>
      <c r="E111" s="74"/>
      <c r="F111" s="75">
        <f t="shared" si="21"/>
        <v>0</v>
      </c>
      <c r="G111" s="76"/>
      <c r="H111" s="60">
        <v>0</v>
      </c>
      <c r="I111" s="61">
        <v>16.7</v>
      </c>
      <c r="J111" s="77"/>
      <c r="K111" s="34" t="s">
        <v>66</v>
      </c>
      <c r="L111" s="46"/>
    </row>
    <row r="112" spans="1:12" ht="79.5" customHeight="1">
      <c r="A112" s="126"/>
      <c r="B112" s="33" t="s">
        <v>59</v>
      </c>
      <c r="C112" s="125"/>
      <c r="D112" s="73">
        <f t="shared" si="20"/>
        <v>134.987</v>
      </c>
      <c r="E112" s="74"/>
      <c r="F112" s="75">
        <f t="shared" si="21"/>
        <v>0</v>
      </c>
      <c r="G112" s="76"/>
      <c r="H112" s="60">
        <v>0</v>
      </c>
      <c r="I112" s="61">
        <v>134.987</v>
      </c>
      <c r="J112" s="77"/>
      <c r="K112" s="34" t="s">
        <v>66</v>
      </c>
      <c r="L112" s="46"/>
    </row>
    <row r="113" spans="1:12" ht="19.5" customHeight="1">
      <c r="A113" s="130"/>
      <c r="B113" s="175" t="s">
        <v>20</v>
      </c>
      <c r="C113" s="78">
        <v>2017</v>
      </c>
      <c r="D113" s="71">
        <f t="shared" si="20"/>
        <v>4979.718</v>
      </c>
      <c r="E113" s="71"/>
      <c r="F113" s="71">
        <f>G113+H113</f>
        <v>2078</v>
      </c>
      <c r="G113" s="71">
        <f>G34+G92+G101</f>
        <v>0</v>
      </c>
      <c r="H113" s="71">
        <f>H34+H92+H101</f>
        <v>2078</v>
      </c>
      <c r="I113" s="71">
        <f>I34+I92+I101</f>
        <v>2901.718</v>
      </c>
      <c r="J113" s="71">
        <f>J34+J92+J101</f>
        <v>0</v>
      </c>
      <c r="K113" s="79"/>
      <c r="L113" s="80"/>
    </row>
    <row r="114" spans="1:12" ht="19.5" customHeight="1">
      <c r="A114" s="131"/>
      <c r="B114" s="176"/>
      <c r="C114" s="78">
        <v>2018</v>
      </c>
      <c r="D114" s="71">
        <f t="shared" si="20"/>
        <v>4613.3785</v>
      </c>
      <c r="E114" s="71"/>
      <c r="F114" s="71">
        <f>G114+H114</f>
        <v>2215</v>
      </c>
      <c r="G114" s="71">
        <f>G35+G93+G102+G103</f>
        <v>0</v>
      </c>
      <c r="H114" s="71">
        <f>H35+H93+H102+H103</f>
        <v>2215</v>
      </c>
      <c r="I114" s="71">
        <f>I35+I93+I102+I103</f>
        <v>2398.3785</v>
      </c>
      <c r="J114" s="71">
        <f>J35+J93+J102+J103</f>
        <v>0</v>
      </c>
      <c r="K114" s="62"/>
      <c r="L114" s="80"/>
    </row>
    <row r="115" spans="1:12" ht="19.5" customHeight="1">
      <c r="A115" s="131"/>
      <c r="B115" s="176"/>
      <c r="C115" s="78">
        <v>2019</v>
      </c>
      <c r="D115" s="71">
        <f>D104+D94+D36</f>
        <v>8985.133</v>
      </c>
      <c r="E115" s="71"/>
      <c r="F115" s="71">
        <f>F104+F94+F36</f>
        <v>2292</v>
      </c>
      <c r="G115" s="71">
        <f>G104+G94+G36</f>
        <v>0</v>
      </c>
      <c r="H115" s="71">
        <f>H104+H94+H36</f>
        <v>2292</v>
      </c>
      <c r="I115" s="71">
        <f>I104+I94+I36</f>
        <v>4085.83611</v>
      </c>
      <c r="J115" s="71">
        <f>J104+J94+J36</f>
        <v>2607.297</v>
      </c>
      <c r="K115" s="62"/>
      <c r="L115" s="80"/>
    </row>
    <row r="116" spans="1:12" ht="19.5" customHeight="1">
      <c r="A116" s="131"/>
      <c r="B116" s="176"/>
      <c r="C116" s="78">
        <v>2020</v>
      </c>
      <c r="D116" s="71">
        <f aca="true" t="shared" si="22" ref="D116:I116">D16+D37+D95+D105</f>
        <v>9845.4</v>
      </c>
      <c r="E116" s="71">
        <f t="shared" si="22"/>
        <v>0</v>
      </c>
      <c r="F116" s="71">
        <f t="shared" si="22"/>
        <v>5924.2</v>
      </c>
      <c r="G116" s="71">
        <f t="shared" si="22"/>
        <v>3250</v>
      </c>
      <c r="H116" s="71">
        <f t="shared" si="22"/>
        <v>2674.2</v>
      </c>
      <c r="I116" s="71">
        <f t="shared" si="22"/>
        <v>3921.2</v>
      </c>
      <c r="J116" s="71">
        <f>J16+J37</f>
        <v>0</v>
      </c>
      <c r="K116" s="62"/>
      <c r="L116" s="80"/>
    </row>
    <row r="117" spans="1:16" ht="19.5" customHeight="1">
      <c r="A117" s="131"/>
      <c r="B117" s="176"/>
      <c r="C117" s="78">
        <v>2021</v>
      </c>
      <c r="D117" s="71">
        <f>D19+D38+D111+D112</f>
        <v>11581.396</v>
      </c>
      <c r="E117" s="71">
        <f aca="true" t="shared" si="23" ref="E117:J117">E19+E38+E111+E112</f>
        <v>0</v>
      </c>
      <c r="F117" s="71">
        <f t="shared" si="23"/>
        <v>8275.1</v>
      </c>
      <c r="G117" s="71">
        <f t="shared" si="23"/>
        <v>8041.1</v>
      </c>
      <c r="H117" s="71">
        <f t="shared" si="23"/>
        <v>234</v>
      </c>
      <c r="I117" s="71">
        <f t="shared" si="23"/>
        <v>3306.296</v>
      </c>
      <c r="J117" s="71">
        <f t="shared" si="23"/>
        <v>0</v>
      </c>
      <c r="K117" s="62"/>
      <c r="L117" s="80"/>
      <c r="P117" s="81"/>
    </row>
    <row r="118" spans="1:14" ht="19.5" customHeight="1">
      <c r="A118" s="131"/>
      <c r="B118" s="176"/>
      <c r="C118" s="78">
        <v>2022</v>
      </c>
      <c r="D118" s="71">
        <f>D39+D22</f>
        <v>12780.858</v>
      </c>
      <c r="E118" s="71">
        <f aca="true" t="shared" si="24" ref="E118:J118">E39+E22</f>
        <v>0</v>
      </c>
      <c r="F118" s="71">
        <f t="shared" si="24"/>
        <v>8644.6</v>
      </c>
      <c r="G118" s="71">
        <f t="shared" si="24"/>
        <v>8092.8</v>
      </c>
      <c r="H118" s="71">
        <f t="shared" si="24"/>
        <v>551.8</v>
      </c>
      <c r="I118" s="71">
        <f t="shared" si="24"/>
        <v>4136.258</v>
      </c>
      <c r="J118" s="71">
        <f t="shared" si="24"/>
        <v>0</v>
      </c>
      <c r="K118" s="62"/>
      <c r="L118" s="80"/>
      <c r="N118" s="81"/>
    </row>
    <row r="119" spans="1:12" ht="19.5" customHeight="1">
      <c r="A119" s="131"/>
      <c r="B119" s="176"/>
      <c r="C119" s="78">
        <v>2023</v>
      </c>
      <c r="D119" s="71">
        <f>D25+D40+D98+D108</f>
        <v>13061</v>
      </c>
      <c r="E119" s="71">
        <f aca="true" t="shared" si="25" ref="E119:J119">E25+E40+E98+E108</f>
        <v>0</v>
      </c>
      <c r="F119" s="71">
        <f t="shared" si="25"/>
        <v>8627.8</v>
      </c>
      <c r="G119" s="71">
        <f t="shared" si="25"/>
        <v>8077.1</v>
      </c>
      <c r="H119" s="71">
        <f t="shared" si="25"/>
        <v>550.7</v>
      </c>
      <c r="I119" s="71">
        <f>I25+I40+I108</f>
        <v>4433.2</v>
      </c>
      <c r="J119" s="71">
        <f t="shared" si="25"/>
        <v>0</v>
      </c>
      <c r="K119" s="62"/>
      <c r="L119" s="80"/>
    </row>
    <row r="120" spans="1:12" ht="19.5" customHeight="1">
      <c r="A120" s="132"/>
      <c r="B120" s="146"/>
      <c r="C120" s="78">
        <v>2024</v>
      </c>
      <c r="D120" s="71">
        <f>D28+D41+D99+D109</f>
        <v>13318.3</v>
      </c>
      <c r="E120" s="71">
        <f aca="true" t="shared" si="26" ref="E120:J120">E28+E41+E99+E109</f>
        <v>0</v>
      </c>
      <c r="F120" s="71">
        <f t="shared" si="26"/>
        <v>8869.6</v>
      </c>
      <c r="G120" s="71">
        <f t="shared" si="26"/>
        <v>8303.4</v>
      </c>
      <c r="H120" s="71">
        <f t="shared" si="26"/>
        <v>566.2</v>
      </c>
      <c r="I120" s="71">
        <f t="shared" si="26"/>
        <v>4448.7</v>
      </c>
      <c r="J120" s="71">
        <f t="shared" si="26"/>
        <v>0</v>
      </c>
      <c r="K120" s="62"/>
      <c r="L120" s="80"/>
    </row>
    <row r="121" spans="1:12" ht="19.5" customHeight="1">
      <c r="A121" s="133"/>
      <c r="B121" s="147"/>
      <c r="C121" s="78">
        <v>2025</v>
      </c>
      <c r="D121" s="71">
        <f>D31+D42+D100+D110</f>
        <v>13318.3</v>
      </c>
      <c r="E121" s="71">
        <f aca="true" t="shared" si="27" ref="E121:J121">E31+E42+E100+E110</f>
        <v>0</v>
      </c>
      <c r="F121" s="71">
        <f t="shared" si="27"/>
        <v>8869.6</v>
      </c>
      <c r="G121" s="71">
        <f t="shared" si="27"/>
        <v>8303.4</v>
      </c>
      <c r="H121" s="71">
        <f t="shared" si="27"/>
        <v>566.2</v>
      </c>
      <c r="I121" s="71">
        <f t="shared" si="27"/>
        <v>4448.7</v>
      </c>
      <c r="J121" s="71">
        <f t="shared" si="27"/>
        <v>0</v>
      </c>
      <c r="K121" s="62"/>
      <c r="L121" s="80"/>
    </row>
    <row r="122" spans="1:12" ht="23.25" customHeight="1">
      <c r="A122" s="42"/>
      <c r="B122" s="160" t="s">
        <v>14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1"/>
    </row>
    <row r="123" spans="1:12" ht="18.75" customHeight="1">
      <c r="A123" s="42"/>
      <c r="B123" s="128" t="s">
        <v>24</v>
      </c>
      <c r="C123" s="128"/>
      <c r="D123" s="128"/>
      <c r="E123" s="128"/>
      <c r="F123" s="128"/>
      <c r="G123" s="128"/>
      <c r="H123" s="128"/>
      <c r="I123" s="128"/>
      <c r="J123" s="128"/>
      <c r="K123" s="128"/>
      <c r="L123" s="129"/>
    </row>
    <row r="124" spans="1:12" ht="18.75" customHeight="1">
      <c r="A124" s="42"/>
      <c r="B124" s="82" t="s">
        <v>18</v>
      </c>
      <c r="C124" s="82"/>
      <c r="D124" s="82"/>
      <c r="E124" s="82"/>
      <c r="F124" s="82"/>
      <c r="G124" s="82"/>
      <c r="H124" s="82"/>
      <c r="I124" s="82"/>
      <c r="J124" s="82"/>
      <c r="K124" s="82"/>
      <c r="L124" s="83"/>
    </row>
    <row r="125" spans="1:12" ht="18" customHeight="1">
      <c r="A125" s="130" t="s">
        <v>38</v>
      </c>
      <c r="B125" s="118" t="s">
        <v>39</v>
      </c>
      <c r="C125" s="124">
        <v>2017</v>
      </c>
      <c r="D125" s="123">
        <f>E125+E126+E127+F125+F126+F127+I125+I126+I127+J125+J126+J127</f>
        <v>20778.991</v>
      </c>
      <c r="E125" s="2"/>
      <c r="F125" s="2">
        <f>G125+H125</f>
        <v>0</v>
      </c>
      <c r="G125" s="3"/>
      <c r="H125" s="2"/>
      <c r="I125" s="45">
        <v>662.636</v>
      </c>
      <c r="J125" s="2">
        <v>4584.05</v>
      </c>
      <c r="K125" s="38" t="s">
        <v>15</v>
      </c>
      <c r="L125" s="113" t="s">
        <v>61</v>
      </c>
    </row>
    <row r="126" spans="1:12" ht="18" customHeight="1">
      <c r="A126" s="131"/>
      <c r="B126" s="119"/>
      <c r="C126" s="124"/>
      <c r="D126" s="123"/>
      <c r="E126" s="2"/>
      <c r="F126" s="2">
        <f aca="true" t="shared" si="28" ref="F126:F185">G126+H126</f>
        <v>0</v>
      </c>
      <c r="G126" s="3"/>
      <c r="H126" s="2"/>
      <c r="I126" s="45">
        <v>1051.935</v>
      </c>
      <c r="J126" s="2">
        <v>9066.95</v>
      </c>
      <c r="K126" s="38" t="s">
        <v>16</v>
      </c>
      <c r="L126" s="114"/>
    </row>
    <row r="127" spans="1:12" ht="18" customHeight="1">
      <c r="A127" s="131"/>
      <c r="B127" s="119"/>
      <c r="C127" s="124"/>
      <c r="D127" s="123"/>
      <c r="E127" s="2"/>
      <c r="F127" s="2">
        <f t="shared" si="28"/>
        <v>0</v>
      </c>
      <c r="G127" s="3"/>
      <c r="H127" s="2"/>
      <c r="I127" s="45">
        <v>623.5</v>
      </c>
      <c r="J127" s="2">
        <v>4789.92</v>
      </c>
      <c r="K127" s="38" t="s">
        <v>17</v>
      </c>
      <c r="L127" s="114"/>
    </row>
    <row r="128" spans="1:12" ht="18" customHeight="1">
      <c r="A128" s="131"/>
      <c r="B128" s="119"/>
      <c r="C128" s="124">
        <v>2018</v>
      </c>
      <c r="D128" s="123">
        <f>E128+E129+E130+F128+F129+F130+I128+I129+I130+J128+J129+J130</f>
        <v>22710.704</v>
      </c>
      <c r="E128" s="2"/>
      <c r="F128" s="2">
        <f t="shared" si="28"/>
        <v>0</v>
      </c>
      <c r="G128" s="3"/>
      <c r="H128" s="3"/>
      <c r="I128" s="45">
        <v>673</v>
      </c>
      <c r="J128" s="2">
        <v>5063.113</v>
      </c>
      <c r="K128" s="38" t="s">
        <v>15</v>
      </c>
      <c r="L128" s="114"/>
    </row>
    <row r="129" spans="1:12" ht="18" customHeight="1">
      <c r="A129" s="131"/>
      <c r="B129" s="119"/>
      <c r="C129" s="124"/>
      <c r="D129" s="123"/>
      <c r="E129" s="2"/>
      <c r="F129" s="2">
        <f t="shared" si="28"/>
        <v>0</v>
      </c>
      <c r="G129" s="3"/>
      <c r="H129" s="3"/>
      <c r="I129" s="45">
        <v>1043</v>
      </c>
      <c r="J129" s="2">
        <v>9931.528</v>
      </c>
      <c r="K129" s="38" t="s">
        <v>16</v>
      </c>
      <c r="L129" s="114"/>
    </row>
    <row r="130" spans="1:12" ht="18" customHeight="1">
      <c r="A130" s="131"/>
      <c r="B130" s="119"/>
      <c r="C130" s="124"/>
      <c r="D130" s="123"/>
      <c r="E130" s="2"/>
      <c r="F130" s="2">
        <f t="shared" si="28"/>
        <v>0</v>
      </c>
      <c r="G130" s="3"/>
      <c r="H130" s="3"/>
      <c r="I130" s="45">
        <f>587-16.475</f>
        <v>570.525</v>
      </c>
      <c r="J130" s="2">
        <v>5429.538</v>
      </c>
      <c r="K130" s="38" t="s">
        <v>17</v>
      </c>
      <c r="L130" s="114"/>
    </row>
    <row r="131" spans="1:12" ht="18" customHeight="1">
      <c r="A131" s="131"/>
      <c r="B131" s="119"/>
      <c r="C131" s="124">
        <v>2019</v>
      </c>
      <c r="D131" s="123">
        <f>E131+E132+E133+F131+F132+F133+I131+I132+I133+J131+J132+J133</f>
        <v>23935.088</v>
      </c>
      <c r="E131" s="2"/>
      <c r="F131" s="2">
        <f t="shared" si="28"/>
        <v>0</v>
      </c>
      <c r="G131" s="3"/>
      <c r="H131" s="3"/>
      <c r="I131" s="45">
        <v>804.96</v>
      </c>
      <c r="J131" s="2">
        <v>4896.64</v>
      </c>
      <c r="K131" s="38" t="s">
        <v>15</v>
      </c>
      <c r="L131" s="114"/>
    </row>
    <row r="132" spans="1:12" ht="18" customHeight="1">
      <c r="A132" s="131"/>
      <c r="B132" s="119"/>
      <c r="C132" s="124"/>
      <c r="D132" s="123"/>
      <c r="E132" s="2"/>
      <c r="F132" s="2">
        <f t="shared" si="28"/>
        <v>0</v>
      </c>
      <c r="G132" s="3"/>
      <c r="H132" s="3"/>
      <c r="I132" s="45">
        <f>1542.84+6.49-40</f>
        <v>1509.33</v>
      </c>
      <c r="J132" s="2">
        <v>9726.675</v>
      </c>
      <c r="K132" s="38" t="s">
        <v>16</v>
      </c>
      <c r="L132" s="114"/>
    </row>
    <row r="133" spans="1:12" ht="18" customHeight="1">
      <c r="A133" s="131"/>
      <c r="B133" s="119"/>
      <c r="C133" s="124"/>
      <c r="D133" s="123"/>
      <c r="E133" s="2"/>
      <c r="F133" s="2">
        <f t="shared" si="28"/>
        <v>0</v>
      </c>
      <c r="G133" s="3"/>
      <c r="H133" s="3"/>
      <c r="I133" s="45">
        <v>995.02</v>
      </c>
      <c r="J133" s="2">
        <v>6002.463</v>
      </c>
      <c r="K133" s="38" t="s">
        <v>17</v>
      </c>
      <c r="L133" s="114"/>
    </row>
    <row r="134" spans="1:12" ht="18" customHeight="1">
      <c r="A134" s="131"/>
      <c r="B134" s="119"/>
      <c r="C134" s="124">
        <v>2020</v>
      </c>
      <c r="D134" s="123">
        <f>E134+E135+E136+F134+F135+F136+I134+I135+I136+J134+J135+J136</f>
        <v>25204.21</v>
      </c>
      <c r="E134" s="2"/>
      <c r="F134" s="2">
        <f aca="true" t="shared" si="29" ref="F134:F139">G134+H134</f>
        <v>0</v>
      </c>
      <c r="G134" s="3"/>
      <c r="H134" s="3"/>
      <c r="I134" s="45">
        <f>804.96-200+50</f>
        <v>654.96</v>
      </c>
      <c r="J134" s="2">
        <v>5496.4</v>
      </c>
      <c r="K134" s="38" t="s">
        <v>15</v>
      </c>
      <c r="L134" s="114"/>
    </row>
    <row r="135" spans="1:12" ht="18" customHeight="1">
      <c r="A135" s="131"/>
      <c r="B135" s="119"/>
      <c r="C135" s="124"/>
      <c r="D135" s="123"/>
      <c r="E135" s="2"/>
      <c r="F135" s="2">
        <f t="shared" si="29"/>
        <v>0</v>
      </c>
      <c r="G135" s="3"/>
      <c r="H135" s="3"/>
      <c r="I135" s="45">
        <f>1542.84+6.49-300-50</f>
        <v>1199.33</v>
      </c>
      <c r="J135" s="2">
        <v>10512.9</v>
      </c>
      <c r="K135" s="38" t="s">
        <v>16</v>
      </c>
      <c r="L135" s="114"/>
    </row>
    <row r="136" spans="1:12" ht="18" customHeight="1">
      <c r="A136" s="131"/>
      <c r="B136" s="119"/>
      <c r="C136" s="124"/>
      <c r="D136" s="123"/>
      <c r="E136" s="2"/>
      <c r="F136" s="2">
        <f t="shared" si="29"/>
        <v>0</v>
      </c>
      <c r="G136" s="3"/>
      <c r="H136" s="3"/>
      <c r="I136" s="45">
        <f>995.02-200</f>
        <v>795.02</v>
      </c>
      <c r="J136" s="2">
        <v>6545.6</v>
      </c>
      <c r="K136" s="38" t="s">
        <v>17</v>
      </c>
      <c r="L136" s="114"/>
    </row>
    <row r="137" spans="1:12" ht="18" customHeight="1">
      <c r="A137" s="131"/>
      <c r="B137" s="119"/>
      <c r="C137" s="124">
        <v>2021</v>
      </c>
      <c r="D137" s="123">
        <f>E137+E138+E139+F137+F138+F139+I137+I138+I139+J137+J138+J139</f>
        <v>24256.04706</v>
      </c>
      <c r="E137" s="2"/>
      <c r="F137" s="2">
        <f t="shared" si="29"/>
        <v>0</v>
      </c>
      <c r="G137" s="3"/>
      <c r="H137" s="3"/>
      <c r="I137" s="45">
        <v>1156.941</v>
      </c>
      <c r="J137" s="2">
        <v>4896.64</v>
      </c>
      <c r="K137" s="38" t="s">
        <v>15</v>
      </c>
      <c r="L137" s="114"/>
    </row>
    <row r="138" spans="1:12" ht="18" customHeight="1">
      <c r="A138" s="131"/>
      <c r="B138" s="119"/>
      <c r="C138" s="124"/>
      <c r="D138" s="123"/>
      <c r="E138" s="2"/>
      <c r="F138" s="2">
        <f t="shared" si="29"/>
        <v>0</v>
      </c>
      <c r="G138" s="3"/>
      <c r="H138" s="3"/>
      <c r="I138" s="23">
        <v>1550.37506</v>
      </c>
      <c r="J138" s="2">
        <v>9726.675</v>
      </c>
      <c r="K138" s="38" t="s">
        <v>16</v>
      </c>
      <c r="L138" s="114"/>
    </row>
    <row r="139" spans="1:12" ht="18" customHeight="1">
      <c r="A139" s="131"/>
      <c r="B139" s="119"/>
      <c r="C139" s="124"/>
      <c r="D139" s="123"/>
      <c r="E139" s="2"/>
      <c r="F139" s="2">
        <f t="shared" si="29"/>
        <v>0</v>
      </c>
      <c r="G139" s="3"/>
      <c r="H139" s="3"/>
      <c r="I139" s="45">
        <v>922.953</v>
      </c>
      <c r="J139" s="2">
        <v>6002.463</v>
      </c>
      <c r="K139" s="38" t="s">
        <v>17</v>
      </c>
      <c r="L139" s="114"/>
    </row>
    <row r="140" spans="1:12" ht="18" customHeight="1">
      <c r="A140" s="131"/>
      <c r="B140" s="119"/>
      <c r="C140" s="124">
        <v>2022</v>
      </c>
      <c r="D140" s="123">
        <f>E140+E141+E142+F140+F141+F142+I140+I141+I142+J140+J141+J142</f>
        <v>23376.2678</v>
      </c>
      <c r="E140" s="2"/>
      <c r="F140" s="2">
        <f t="shared" si="28"/>
        <v>0</v>
      </c>
      <c r="G140" s="3"/>
      <c r="H140" s="3"/>
      <c r="I140" s="23">
        <v>871.7675</v>
      </c>
      <c r="J140" s="2">
        <v>5000</v>
      </c>
      <c r="K140" s="38" t="s">
        <v>15</v>
      </c>
      <c r="L140" s="114"/>
    </row>
    <row r="141" spans="1:12" ht="18" customHeight="1">
      <c r="A141" s="131"/>
      <c r="B141" s="119"/>
      <c r="C141" s="124"/>
      <c r="D141" s="123"/>
      <c r="E141" s="2"/>
      <c r="F141" s="2">
        <f t="shared" si="28"/>
        <v>0</v>
      </c>
      <c r="G141" s="3"/>
      <c r="H141" s="3"/>
      <c r="I141" s="23">
        <v>1644.5228</v>
      </c>
      <c r="J141" s="2">
        <v>9000</v>
      </c>
      <c r="K141" s="38" t="s">
        <v>16</v>
      </c>
      <c r="L141" s="114"/>
    </row>
    <row r="142" spans="1:12" ht="18" customHeight="1">
      <c r="A142" s="131"/>
      <c r="B142" s="119"/>
      <c r="C142" s="124"/>
      <c r="D142" s="123"/>
      <c r="E142" s="2"/>
      <c r="F142" s="2">
        <f t="shared" si="28"/>
        <v>0</v>
      </c>
      <c r="G142" s="3"/>
      <c r="H142" s="3"/>
      <c r="I142" s="23">
        <v>859.9775</v>
      </c>
      <c r="J142" s="2">
        <v>6000</v>
      </c>
      <c r="K142" s="38" t="s">
        <v>17</v>
      </c>
      <c r="L142" s="114"/>
    </row>
    <row r="143" spans="1:12" ht="18" customHeight="1">
      <c r="A143" s="131"/>
      <c r="B143" s="119"/>
      <c r="C143" s="124">
        <v>2023</v>
      </c>
      <c r="D143" s="123">
        <f>E143+E144+E145+F143+F144+F145+I143+I144+I145+J143+J144+J145</f>
        <v>22992.7</v>
      </c>
      <c r="E143" s="2"/>
      <c r="F143" s="2">
        <f t="shared" si="28"/>
        <v>0</v>
      </c>
      <c r="G143" s="3"/>
      <c r="H143" s="3"/>
      <c r="I143" s="45">
        <v>749</v>
      </c>
      <c r="J143" s="2">
        <v>5000</v>
      </c>
      <c r="K143" s="38" t="s">
        <v>15</v>
      </c>
      <c r="L143" s="115"/>
    </row>
    <row r="144" spans="1:12" ht="18" customHeight="1">
      <c r="A144" s="131"/>
      <c r="B144" s="119"/>
      <c r="C144" s="124"/>
      <c r="D144" s="123"/>
      <c r="E144" s="2"/>
      <c r="F144" s="2">
        <f t="shared" si="28"/>
        <v>0</v>
      </c>
      <c r="G144" s="3"/>
      <c r="H144" s="3"/>
      <c r="I144" s="45">
        <v>1494.8</v>
      </c>
      <c r="J144" s="2">
        <v>9000</v>
      </c>
      <c r="K144" s="38" t="s">
        <v>16</v>
      </c>
      <c r="L144" s="115"/>
    </row>
    <row r="145" spans="1:12" ht="18" customHeight="1">
      <c r="A145" s="131"/>
      <c r="B145" s="119"/>
      <c r="C145" s="124"/>
      <c r="D145" s="123"/>
      <c r="E145" s="2"/>
      <c r="F145" s="2">
        <f t="shared" si="28"/>
        <v>0</v>
      </c>
      <c r="G145" s="3"/>
      <c r="H145" s="3"/>
      <c r="I145" s="45">
        <v>748.9</v>
      </c>
      <c r="J145" s="2">
        <v>6000</v>
      </c>
      <c r="K145" s="38" t="s">
        <v>17</v>
      </c>
      <c r="L145" s="115"/>
    </row>
    <row r="146" spans="1:12" ht="18" customHeight="1">
      <c r="A146" s="132"/>
      <c r="B146" s="119"/>
      <c r="C146" s="124">
        <v>2024</v>
      </c>
      <c r="D146" s="123">
        <f>E146+E147+E148+F146+F147+F148+I146+I147+I148+J146+J147+J148</f>
        <v>22992.7</v>
      </c>
      <c r="E146" s="2"/>
      <c r="F146" s="2">
        <f>G146+H146</f>
        <v>0</v>
      </c>
      <c r="G146" s="3"/>
      <c r="H146" s="3"/>
      <c r="I146" s="45">
        <v>749</v>
      </c>
      <c r="J146" s="2">
        <v>5000</v>
      </c>
      <c r="K146" s="38" t="s">
        <v>15</v>
      </c>
      <c r="L146" s="115"/>
    </row>
    <row r="147" spans="1:12" ht="18" customHeight="1">
      <c r="A147" s="132"/>
      <c r="B147" s="119"/>
      <c r="C147" s="124"/>
      <c r="D147" s="123"/>
      <c r="E147" s="2"/>
      <c r="F147" s="2">
        <f>G147+H147</f>
        <v>0</v>
      </c>
      <c r="G147" s="3"/>
      <c r="H147" s="3"/>
      <c r="I147" s="45">
        <v>1494.8</v>
      </c>
      <c r="J147" s="2">
        <v>9000</v>
      </c>
      <c r="K147" s="38" t="s">
        <v>16</v>
      </c>
      <c r="L147" s="115"/>
    </row>
    <row r="148" spans="1:12" ht="18" customHeight="1">
      <c r="A148" s="132"/>
      <c r="B148" s="119"/>
      <c r="C148" s="124"/>
      <c r="D148" s="123"/>
      <c r="E148" s="2"/>
      <c r="F148" s="2">
        <f>G148+H148</f>
        <v>0</v>
      </c>
      <c r="G148" s="3"/>
      <c r="H148" s="3"/>
      <c r="I148" s="45">
        <v>748.9</v>
      </c>
      <c r="J148" s="2">
        <v>6000</v>
      </c>
      <c r="K148" s="38" t="s">
        <v>17</v>
      </c>
      <c r="L148" s="115"/>
    </row>
    <row r="149" spans="1:12" ht="18" customHeight="1">
      <c r="A149" s="132"/>
      <c r="B149" s="119"/>
      <c r="C149" s="124">
        <v>2025</v>
      </c>
      <c r="D149" s="123">
        <f>E149+E150+E151+F149+F150+F151+I149+I150+I151+J149+J150+J151</f>
        <v>22992.7</v>
      </c>
      <c r="E149" s="2"/>
      <c r="F149" s="2">
        <v>0</v>
      </c>
      <c r="G149" s="3"/>
      <c r="H149" s="3"/>
      <c r="I149" s="45">
        <v>749</v>
      </c>
      <c r="J149" s="2">
        <v>5000</v>
      </c>
      <c r="K149" s="38" t="s">
        <v>15</v>
      </c>
      <c r="L149" s="115"/>
    </row>
    <row r="150" spans="1:12" ht="18" customHeight="1">
      <c r="A150" s="132"/>
      <c r="B150" s="119"/>
      <c r="C150" s="124"/>
      <c r="D150" s="123"/>
      <c r="E150" s="2"/>
      <c r="F150" s="2">
        <v>0</v>
      </c>
      <c r="G150" s="3"/>
      <c r="H150" s="3"/>
      <c r="I150" s="45">
        <v>1494.8</v>
      </c>
      <c r="J150" s="2">
        <v>9000</v>
      </c>
      <c r="K150" s="38" t="s">
        <v>16</v>
      </c>
      <c r="L150" s="115"/>
    </row>
    <row r="151" spans="1:12" ht="18" customHeight="1">
      <c r="A151" s="133"/>
      <c r="B151" s="156"/>
      <c r="C151" s="124"/>
      <c r="D151" s="123"/>
      <c r="E151" s="2"/>
      <c r="F151" s="2">
        <v>0</v>
      </c>
      <c r="G151" s="3"/>
      <c r="H151" s="3"/>
      <c r="I151" s="45">
        <v>748.9</v>
      </c>
      <c r="J151" s="2">
        <v>6000</v>
      </c>
      <c r="K151" s="38" t="s">
        <v>17</v>
      </c>
      <c r="L151" s="116"/>
    </row>
    <row r="152" spans="1:12" ht="18" customHeight="1">
      <c r="A152" s="130" t="s">
        <v>40</v>
      </c>
      <c r="B152" s="118" t="s">
        <v>37</v>
      </c>
      <c r="C152" s="124">
        <v>2017</v>
      </c>
      <c r="D152" s="120">
        <f>E152+E153+E154+F152+F153+F154+I152+I153+I154+J152+J153+J154</f>
        <v>157.393</v>
      </c>
      <c r="E152" s="2"/>
      <c r="F152" s="2">
        <f t="shared" si="28"/>
        <v>0</v>
      </c>
      <c r="G152" s="3"/>
      <c r="H152" s="23"/>
      <c r="I152" s="23">
        <v>57.782</v>
      </c>
      <c r="J152" s="2">
        <v>0</v>
      </c>
      <c r="K152" s="38" t="s">
        <v>15</v>
      </c>
      <c r="L152" s="113" t="s">
        <v>62</v>
      </c>
    </row>
    <row r="153" spans="1:12" ht="18" customHeight="1">
      <c r="A153" s="131"/>
      <c r="B153" s="119"/>
      <c r="C153" s="124"/>
      <c r="D153" s="120"/>
      <c r="E153" s="2"/>
      <c r="F153" s="2">
        <f t="shared" si="28"/>
        <v>0</v>
      </c>
      <c r="G153" s="3"/>
      <c r="H153" s="23"/>
      <c r="I153" s="23">
        <v>45.641</v>
      </c>
      <c r="J153" s="2">
        <v>0</v>
      </c>
      <c r="K153" s="38" t="s">
        <v>16</v>
      </c>
      <c r="L153" s="114"/>
    </row>
    <row r="154" spans="1:12" ht="18" customHeight="1">
      <c r="A154" s="131"/>
      <c r="B154" s="119"/>
      <c r="C154" s="124"/>
      <c r="D154" s="120"/>
      <c r="E154" s="2"/>
      <c r="F154" s="2">
        <f t="shared" si="28"/>
        <v>0</v>
      </c>
      <c r="G154" s="3"/>
      <c r="H154" s="23"/>
      <c r="I154" s="23">
        <v>53.97</v>
      </c>
      <c r="J154" s="2">
        <v>0</v>
      </c>
      <c r="K154" s="38" t="s">
        <v>17</v>
      </c>
      <c r="L154" s="114"/>
    </row>
    <row r="155" spans="1:12" ht="18" customHeight="1">
      <c r="A155" s="131"/>
      <c r="B155" s="119"/>
      <c r="C155" s="124">
        <v>2018</v>
      </c>
      <c r="D155" s="120">
        <f>E155+E156+E157+F155+F156+F157+I155+I156+I157+J155+J156+J157</f>
        <v>162</v>
      </c>
      <c r="E155" s="2"/>
      <c r="F155" s="2">
        <f t="shared" si="28"/>
        <v>0</v>
      </c>
      <c r="G155" s="3"/>
      <c r="H155" s="23"/>
      <c r="I155" s="23">
        <v>54</v>
      </c>
      <c r="J155" s="2">
        <v>0</v>
      </c>
      <c r="K155" s="38" t="s">
        <v>15</v>
      </c>
      <c r="L155" s="114"/>
    </row>
    <row r="156" spans="1:12" ht="18" customHeight="1">
      <c r="A156" s="131"/>
      <c r="B156" s="119"/>
      <c r="C156" s="124"/>
      <c r="D156" s="120"/>
      <c r="E156" s="2"/>
      <c r="F156" s="2">
        <f t="shared" si="28"/>
        <v>0</v>
      </c>
      <c r="G156" s="3"/>
      <c r="H156" s="23"/>
      <c r="I156" s="23">
        <v>54</v>
      </c>
      <c r="J156" s="2">
        <v>0</v>
      </c>
      <c r="K156" s="38" t="s">
        <v>16</v>
      </c>
      <c r="L156" s="114"/>
    </row>
    <row r="157" spans="1:12" ht="18" customHeight="1">
      <c r="A157" s="131"/>
      <c r="B157" s="119"/>
      <c r="C157" s="124"/>
      <c r="D157" s="120"/>
      <c r="E157" s="2"/>
      <c r="F157" s="2">
        <f t="shared" si="28"/>
        <v>0</v>
      </c>
      <c r="G157" s="3"/>
      <c r="H157" s="23"/>
      <c r="I157" s="23">
        <v>54</v>
      </c>
      <c r="J157" s="2">
        <v>0</v>
      </c>
      <c r="K157" s="38" t="s">
        <v>17</v>
      </c>
      <c r="L157" s="114"/>
    </row>
    <row r="158" spans="1:12" ht="18" customHeight="1">
      <c r="A158" s="131"/>
      <c r="B158" s="119"/>
      <c r="C158" s="124">
        <v>2019</v>
      </c>
      <c r="D158" s="120">
        <f>E158+E159+E160+F158+F159+F160+I158+I159+I160+J158+J159+J160</f>
        <v>162</v>
      </c>
      <c r="E158" s="2"/>
      <c r="F158" s="2">
        <f t="shared" si="28"/>
        <v>0</v>
      </c>
      <c r="G158" s="3"/>
      <c r="H158" s="23"/>
      <c r="I158" s="23">
        <v>54</v>
      </c>
      <c r="J158" s="2">
        <v>0</v>
      </c>
      <c r="K158" s="38" t="s">
        <v>15</v>
      </c>
      <c r="L158" s="114"/>
    </row>
    <row r="159" spans="1:12" ht="18" customHeight="1">
      <c r="A159" s="131"/>
      <c r="B159" s="119"/>
      <c r="C159" s="124"/>
      <c r="D159" s="120"/>
      <c r="E159" s="2"/>
      <c r="F159" s="2">
        <f t="shared" si="28"/>
        <v>0</v>
      </c>
      <c r="G159" s="3"/>
      <c r="H159" s="23"/>
      <c r="I159" s="23">
        <v>54</v>
      </c>
      <c r="J159" s="2">
        <v>0</v>
      </c>
      <c r="K159" s="38" t="s">
        <v>16</v>
      </c>
      <c r="L159" s="114"/>
    </row>
    <row r="160" spans="1:12" ht="18" customHeight="1">
      <c r="A160" s="131"/>
      <c r="B160" s="119"/>
      <c r="C160" s="124"/>
      <c r="D160" s="120"/>
      <c r="E160" s="2"/>
      <c r="F160" s="2">
        <f t="shared" si="28"/>
        <v>0</v>
      </c>
      <c r="G160" s="3"/>
      <c r="H160" s="23"/>
      <c r="I160" s="23">
        <v>54</v>
      </c>
      <c r="J160" s="2">
        <v>0</v>
      </c>
      <c r="K160" s="38" t="s">
        <v>17</v>
      </c>
      <c r="L160" s="114"/>
    </row>
    <row r="161" spans="1:12" ht="18" customHeight="1">
      <c r="A161" s="131"/>
      <c r="B161" s="119"/>
      <c r="C161" s="124">
        <v>2020</v>
      </c>
      <c r="D161" s="120">
        <f>E161+E162+E163+F161+F162+F163+I161+I162+I163+J161+J162+J163</f>
        <v>162</v>
      </c>
      <c r="E161" s="2"/>
      <c r="F161" s="2">
        <f aca="true" t="shared" si="30" ref="F161:F166">G161+H161</f>
        <v>0</v>
      </c>
      <c r="G161" s="3"/>
      <c r="H161" s="23"/>
      <c r="I161" s="23">
        <v>54</v>
      </c>
      <c r="J161" s="2">
        <v>0</v>
      </c>
      <c r="K161" s="38" t="s">
        <v>15</v>
      </c>
      <c r="L161" s="114"/>
    </row>
    <row r="162" spans="1:12" ht="18" customHeight="1">
      <c r="A162" s="131"/>
      <c r="B162" s="119"/>
      <c r="C162" s="124"/>
      <c r="D162" s="120"/>
      <c r="E162" s="2"/>
      <c r="F162" s="2">
        <f t="shared" si="30"/>
        <v>0</v>
      </c>
      <c r="G162" s="3"/>
      <c r="H162" s="23"/>
      <c r="I162" s="23">
        <v>54</v>
      </c>
      <c r="J162" s="2">
        <v>0</v>
      </c>
      <c r="K162" s="38" t="s">
        <v>16</v>
      </c>
      <c r="L162" s="114"/>
    </row>
    <row r="163" spans="1:12" ht="18" customHeight="1">
      <c r="A163" s="131"/>
      <c r="B163" s="119"/>
      <c r="C163" s="124"/>
      <c r="D163" s="120"/>
      <c r="E163" s="2"/>
      <c r="F163" s="2">
        <f t="shared" si="30"/>
        <v>0</v>
      </c>
      <c r="G163" s="3"/>
      <c r="H163" s="23"/>
      <c r="I163" s="23">
        <v>54</v>
      </c>
      <c r="J163" s="2">
        <v>0</v>
      </c>
      <c r="K163" s="38" t="s">
        <v>17</v>
      </c>
      <c r="L163" s="114"/>
    </row>
    <row r="164" spans="1:12" ht="18" customHeight="1">
      <c r="A164" s="131"/>
      <c r="B164" s="119"/>
      <c r="C164" s="124">
        <v>2021</v>
      </c>
      <c r="D164" s="120">
        <f>E164+E165+E166+F164+F165+F166+I164+I165+I166+J164+J165+J166</f>
        <v>162</v>
      </c>
      <c r="E164" s="2"/>
      <c r="F164" s="2">
        <f t="shared" si="30"/>
        <v>0</v>
      </c>
      <c r="G164" s="3"/>
      <c r="H164" s="23"/>
      <c r="I164" s="23">
        <v>54</v>
      </c>
      <c r="J164" s="2">
        <v>0</v>
      </c>
      <c r="K164" s="38" t="s">
        <v>15</v>
      </c>
      <c r="L164" s="114"/>
    </row>
    <row r="165" spans="1:12" ht="18" customHeight="1">
      <c r="A165" s="131"/>
      <c r="B165" s="119"/>
      <c r="C165" s="124"/>
      <c r="D165" s="120"/>
      <c r="E165" s="2"/>
      <c r="F165" s="2">
        <f t="shared" si="30"/>
        <v>0</v>
      </c>
      <c r="G165" s="3"/>
      <c r="H165" s="23"/>
      <c r="I165" s="23">
        <v>54</v>
      </c>
      <c r="J165" s="2">
        <v>0</v>
      </c>
      <c r="K165" s="38" t="s">
        <v>16</v>
      </c>
      <c r="L165" s="114"/>
    </row>
    <row r="166" spans="1:12" ht="18" customHeight="1">
      <c r="A166" s="131"/>
      <c r="B166" s="119"/>
      <c r="C166" s="124"/>
      <c r="D166" s="120"/>
      <c r="E166" s="2"/>
      <c r="F166" s="2">
        <f t="shared" si="30"/>
        <v>0</v>
      </c>
      <c r="G166" s="3"/>
      <c r="H166" s="23"/>
      <c r="I166" s="23">
        <v>54</v>
      </c>
      <c r="J166" s="2">
        <v>0</v>
      </c>
      <c r="K166" s="38" t="s">
        <v>17</v>
      </c>
      <c r="L166" s="114"/>
    </row>
    <row r="167" spans="1:12" ht="18" customHeight="1">
      <c r="A167" s="131"/>
      <c r="B167" s="119"/>
      <c r="C167" s="124">
        <v>2022</v>
      </c>
      <c r="D167" s="120">
        <f>E167+E168+E169+F167+F168+F169+I167+I168+I169+J167+J168+J169</f>
        <v>162</v>
      </c>
      <c r="E167" s="2"/>
      <c r="F167" s="2">
        <f t="shared" si="28"/>
        <v>0</v>
      </c>
      <c r="G167" s="3"/>
      <c r="H167" s="23"/>
      <c r="I167" s="23">
        <v>54</v>
      </c>
      <c r="J167" s="2">
        <v>0</v>
      </c>
      <c r="K167" s="38" t="s">
        <v>15</v>
      </c>
      <c r="L167" s="114"/>
    </row>
    <row r="168" spans="1:12" ht="18" customHeight="1">
      <c r="A168" s="131"/>
      <c r="B168" s="119"/>
      <c r="C168" s="124"/>
      <c r="D168" s="120"/>
      <c r="E168" s="2"/>
      <c r="F168" s="2">
        <f t="shared" si="28"/>
        <v>0</v>
      </c>
      <c r="G168" s="3"/>
      <c r="H168" s="23"/>
      <c r="I168" s="23">
        <v>54</v>
      </c>
      <c r="J168" s="2">
        <v>0</v>
      </c>
      <c r="K168" s="38" t="s">
        <v>16</v>
      </c>
      <c r="L168" s="114"/>
    </row>
    <row r="169" spans="1:12" ht="18" customHeight="1">
      <c r="A169" s="131"/>
      <c r="B169" s="119"/>
      <c r="C169" s="124"/>
      <c r="D169" s="120"/>
      <c r="E169" s="2"/>
      <c r="F169" s="2">
        <f t="shared" si="28"/>
        <v>0</v>
      </c>
      <c r="G169" s="3"/>
      <c r="H169" s="23"/>
      <c r="I169" s="23">
        <v>54</v>
      </c>
      <c r="J169" s="2">
        <v>0</v>
      </c>
      <c r="K169" s="38" t="s">
        <v>17</v>
      </c>
      <c r="L169" s="114"/>
    </row>
    <row r="170" spans="1:12" ht="18" customHeight="1">
      <c r="A170" s="131"/>
      <c r="B170" s="119"/>
      <c r="C170" s="124">
        <v>2023</v>
      </c>
      <c r="D170" s="120">
        <f>E170+E171+E172+F170+F171+F172+I170+I171+I172+J170+J171+J172</f>
        <v>162</v>
      </c>
      <c r="E170" s="2"/>
      <c r="F170" s="2">
        <f t="shared" si="28"/>
        <v>0</v>
      </c>
      <c r="G170" s="3"/>
      <c r="H170" s="23"/>
      <c r="I170" s="23">
        <v>54</v>
      </c>
      <c r="J170" s="2">
        <v>0</v>
      </c>
      <c r="K170" s="38" t="s">
        <v>15</v>
      </c>
      <c r="L170" s="114"/>
    </row>
    <row r="171" spans="1:12" ht="18" customHeight="1">
      <c r="A171" s="131"/>
      <c r="B171" s="119"/>
      <c r="C171" s="124"/>
      <c r="D171" s="120"/>
      <c r="E171" s="2"/>
      <c r="F171" s="2">
        <f t="shared" si="28"/>
        <v>0</v>
      </c>
      <c r="G171" s="3"/>
      <c r="H171" s="23"/>
      <c r="I171" s="23">
        <v>54</v>
      </c>
      <c r="J171" s="2">
        <v>0</v>
      </c>
      <c r="K171" s="38" t="s">
        <v>16</v>
      </c>
      <c r="L171" s="114"/>
    </row>
    <row r="172" spans="1:12" ht="18" customHeight="1">
      <c r="A172" s="131"/>
      <c r="B172" s="119"/>
      <c r="C172" s="124"/>
      <c r="D172" s="120"/>
      <c r="E172" s="2"/>
      <c r="F172" s="2">
        <f t="shared" si="28"/>
        <v>0</v>
      </c>
      <c r="G172" s="3"/>
      <c r="H172" s="23"/>
      <c r="I172" s="23">
        <v>54</v>
      </c>
      <c r="J172" s="2">
        <v>0</v>
      </c>
      <c r="K172" s="38" t="s">
        <v>17</v>
      </c>
      <c r="L172" s="114"/>
    </row>
    <row r="173" spans="1:12" ht="18" customHeight="1">
      <c r="A173" s="131"/>
      <c r="B173" s="119"/>
      <c r="C173" s="124">
        <v>2024</v>
      </c>
      <c r="D173" s="120">
        <f>E173+E174+E175+F173+F174+F175+I173+I174+I175+J173+J174+J175</f>
        <v>162</v>
      </c>
      <c r="E173" s="2"/>
      <c r="F173" s="2">
        <f aca="true" t="shared" si="31" ref="F173:F178">G173+H173</f>
        <v>0</v>
      </c>
      <c r="G173" s="3"/>
      <c r="H173" s="23"/>
      <c r="I173" s="23">
        <v>54</v>
      </c>
      <c r="J173" s="2">
        <v>0</v>
      </c>
      <c r="K173" s="38" t="s">
        <v>15</v>
      </c>
      <c r="L173" s="114"/>
    </row>
    <row r="174" spans="1:12" ht="18" customHeight="1">
      <c r="A174" s="131"/>
      <c r="B174" s="119"/>
      <c r="C174" s="124"/>
      <c r="D174" s="120"/>
      <c r="E174" s="2"/>
      <c r="F174" s="2">
        <f t="shared" si="31"/>
        <v>0</v>
      </c>
      <c r="G174" s="3"/>
      <c r="H174" s="23"/>
      <c r="I174" s="23">
        <v>54</v>
      </c>
      <c r="J174" s="2">
        <v>0</v>
      </c>
      <c r="K174" s="38" t="s">
        <v>16</v>
      </c>
      <c r="L174" s="114"/>
    </row>
    <row r="175" spans="1:12" ht="18" customHeight="1">
      <c r="A175" s="131"/>
      <c r="B175" s="119"/>
      <c r="C175" s="124"/>
      <c r="D175" s="120"/>
      <c r="E175" s="2"/>
      <c r="F175" s="2">
        <f t="shared" si="31"/>
        <v>0</v>
      </c>
      <c r="G175" s="3"/>
      <c r="H175" s="23"/>
      <c r="I175" s="23">
        <v>54</v>
      </c>
      <c r="J175" s="2">
        <v>0</v>
      </c>
      <c r="K175" s="38" t="s">
        <v>17</v>
      </c>
      <c r="L175" s="114"/>
    </row>
    <row r="176" spans="1:12" ht="18" customHeight="1">
      <c r="A176" s="131"/>
      <c r="B176" s="119"/>
      <c r="C176" s="124">
        <v>2025</v>
      </c>
      <c r="D176" s="120">
        <f>E176+E177+E178+F176+F177+F178+I176+I177+I178+J176+J177+J178</f>
        <v>162</v>
      </c>
      <c r="E176" s="2"/>
      <c r="F176" s="2">
        <f t="shared" si="31"/>
        <v>0</v>
      </c>
      <c r="G176" s="3"/>
      <c r="H176" s="23"/>
      <c r="I176" s="23">
        <v>54</v>
      </c>
      <c r="J176" s="2">
        <v>0</v>
      </c>
      <c r="K176" s="38" t="s">
        <v>15</v>
      </c>
      <c r="L176" s="115"/>
    </row>
    <row r="177" spans="1:12" ht="18" customHeight="1">
      <c r="A177" s="131"/>
      <c r="B177" s="119"/>
      <c r="C177" s="124"/>
      <c r="D177" s="120"/>
      <c r="E177" s="2"/>
      <c r="F177" s="2">
        <f t="shared" si="31"/>
        <v>0</v>
      </c>
      <c r="G177" s="3"/>
      <c r="H177" s="23"/>
      <c r="I177" s="23">
        <v>54</v>
      </c>
      <c r="J177" s="2">
        <v>0</v>
      </c>
      <c r="K177" s="38" t="s">
        <v>16</v>
      </c>
      <c r="L177" s="115"/>
    </row>
    <row r="178" spans="1:12" ht="18" customHeight="1">
      <c r="A178" s="140"/>
      <c r="B178" s="156"/>
      <c r="C178" s="124"/>
      <c r="D178" s="120"/>
      <c r="E178" s="2"/>
      <c r="F178" s="2">
        <f t="shared" si="31"/>
        <v>0</v>
      </c>
      <c r="G178" s="3"/>
      <c r="H178" s="23"/>
      <c r="I178" s="23">
        <v>54</v>
      </c>
      <c r="J178" s="2">
        <v>0</v>
      </c>
      <c r="K178" s="38" t="s">
        <v>17</v>
      </c>
      <c r="L178" s="116"/>
    </row>
    <row r="179" spans="1:12" ht="19.5" customHeight="1">
      <c r="A179" s="130" t="s">
        <v>41</v>
      </c>
      <c r="B179" s="118" t="s">
        <v>42</v>
      </c>
      <c r="C179" s="37">
        <v>2017</v>
      </c>
      <c r="D179" s="2">
        <f aca="true" t="shared" si="32" ref="D179:D185">E179+F179+I179+J179</f>
        <v>180.31</v>
      </c>
      <c r="E179" s="39"/>
      <c r="F179" s="2">
        <f t="shared" si="28"/>
        <v>0</v>
      </c>
      <c r="G179" s="36"/>
      <c r="H179" s="2"/>
      <c r="I179" s="2">
        <v>180.31</v>
      </c>
      <c r="J179" s="2">
        <v>0</v>
      </c>
      <c r="K179" s="118" t="s">
        <v>43</v>
      </c>
      <c r="L179" s="113" t="s">
        <v>63</v>
      </c>
    </row>
    <row r="180" spans="1:12" ht="19.5" customHeight="1">
      <c r="A180" s="131"/>
      <c r="B180" s="119"/>
      <c r="C180" s="37">
        <v>2018</v>
      </c>
      <c r="D180" s="2">
        <f t="shared" si="32"/>
        <v>220</v>
      </c>
      <c r="E180" s="39"/>
      <c r="F180" s="2">
        <f t="shared" si="28"/>
        <v>0</v>
      </c>
      <c r="G180" s="36"/>
      <c r="H180" s="2"/>
      <c r="I180" s="2">
        <v>220</v>
      </c>
      <c r="J180" s="2">
        <v>0</v>
      </c>
      <c r="K180" s="119"/>
      <c r="L180" s="114"/>
    </row>
    <row r="181" spans="1:12" ht="19.5" customHeight="1">
      <c r="A181" s="131"/>
      <c r="B181" s="119"/>
      <c r="C181" s="37">
        <v>2019</v>
      </c>
      <c r="D181" s="2">
        <f t="shared" si="32"/>
        <v>220</v>
      </c>
      <c r="E181" s="39"/>
      <c r="F181" s="2">
        <f t="shared" si="28"/>
        <v>0</v>
      </c>
      <c r="G181" s="36"/>
      <c r="H181" s="2"/>
      <c r="I181" s="2">
        <v>220</v>
      </c>
      <c r="J181" s="2">
        <v>0</v>
      </c>
      <c r="K181" s="119"/>
      <c r="L181" s="114"/>
    </row>
    <row r="182" spans="1:12" ht="19.5" customHeight="1">
      <c r="A182" s="131"/>
      <c r="B182" s="119"/>
      <c r="C182" s="37">
        <v>2020</v>
      </c>
      <c r="D182" s="2">
        <f t="shared" si="32"/>
        <v>220</v>
      </c>
      <c r="E182" s="39"/>
      <c r="F182" s="2">
        <f>G182+H182</f>
        <v>0</v>
      </c>
      <c r="G182" s="36"/>
      <c r="H182" s="2"/>
      <c r="I182" s="2">
        <v>220</v>
      </c>
      <c r="J182" s="2">
        <v>0</v>
      </c>
      <c r="K182" s="119"/>
      <c r="L182" s="114"/>
    </row>
    <row r="183" spans="1:12" ht="27" customHeight="1">
      <c r="A183" s="131"/>
      <c r="B183" s="119"/>
      <c r="C183" s="37">
        <v>2021</v>
      </c>
      <c r="D183" s="2">
        <f t="shared" si="32"/>
        <v>220</v>
      </c>
      <c r="E183" s="39"/>
      <c r="F183" s="2">
        <f>G183+H183</f>
        <v>0</v>
      </c>
      <c r="G183" s="36"/>
      <c r="H183" s="2"/>
      <c r="I183" s="2">
        <v>220</v>
      </c>
      <c r="J183" s="2">
        <v>0</v>
      </c>
      <c r="K183" s="119"/>
      <c r="L183" s="114"/>
    </row>
    <row r="184" spans="1:12" ht="30" customHeight="1">
      <c r="A184" s="131"/>
      <c r="B184" s="119"/>
      <c r="C184" s="37">
        <v>2022</v>
      </c>
      <c r="D184" s="2">
        <f t="shared" si="32"/>
        <v>299</v>
      </c>
      <c r="E184" s="39"/>
      <c r="F184" s="2">
        <f t="shared" si="28"/>
        <v>0</v>
      </c>
      <c r="G184" s="36"/>
      <c r="H184" s="2"/>
      <c r="I184" s="2">
        <v>299</v>
      </c>
      <c r="J184" s="2">
        <v>0</v>
      </c>
      <c r="K184" s="119" t="s">
        <v>64</v>
      </c>
      <c r="L184" s="114"/>
    </row>
    <row r="185" spans="1:12" s="104" customFormat="1" ht="27" customHeight="1">
      <c r="A185" s="131"/>
      <c r="B185" s="119"/>
      <c r="C185" s="37">
        <v>2023</v>
      </c>
      <c r="D185" s="2">
        <f t="shared" si="32"/>
        <v>299</v>
      </c>
      <c r="E185" s="39"/>
      <c r="F185" s="2">
        <f t="shared" si="28"/>
        <v>0</v>
      </c>
      <c r="G185" s="36"/>
      <c r="H185" s="2"/>
      <c r="I185" s="2">
        <v>299</v>
      </c>
      <c r="J185" s="2">
        <v>0</v>
      </c>
      <c r="K185" s="119"/>
      <c r="L185" s="114"/>
    </row>
    <row r="186" spans="1:12" ht="27" customHeight="1">
      <c r="A186" s="131"/>
      <c r="B186" s="119"/>
      <c r="C186" s="100">
        <v>2024</v>
      </c>
      <c r="D186" s="101">
        <f>E186+F186+I186+J186</f>
        <v>299</v>
      </c>
      <c r="E186" s="102"/>
      <c r="F186" s="101">
        <f>G186+H186</f>
        <v>0</v>
      </c>
      <c r="G186" s="103"/>
      <c r="H186" s="101"/>
      <c r="I186" s="101">
        <v>299</v>
      </c>
      <c r="J186" s="101">
        <v>0</v>
      </c>
      <c r="K186" s="119"/>
      <c r="L186" s="114"/>
    </row>
    <row r="187" spans="1:12" ht="33.75" customHeight="1">
      <c r="A187" s="140"/>
      <c r="B187" s="156"/>
      <c r="C187" s="37">
        <v>2025</v>
      </c>
      <c r="D187" s="2">
        <f>E187+F187+I187+J187</f>
        <v>299</v>
      </c>
      <c r="E187" s="39"/>
      <c r="F187" s="2">
        <f>G187+H187</f>
        <v>0</v>
      </c>
      <c r="G187" s="36"/>
      <c r="H187" s="2"/>
      <c r="I187" s="2">
        <v>299</v>
      </c>
      <c r="J187" s="2">
        <v>0</v>
      </c>
      <c r="K187" s="156"/>
      <c r="L187" s="116"/>
    </row>
    <row r="188" spans="1:12" s="9" customFormat="1" ht="19.5" customHeight="1">
      <c r="A188" s="166"/>
      <c r="B188" s="163" t="s">
        <v>22</v>
      </c>
      <c r="C188" s="84">
        <v>2017</v>
      </c>
      <c r="D188" s="85">
        <f>D125+D126+D127+D152+D153+D154+D179</f>
        <v>21116.694</v>
      </c>
      <c r="E188" s="86">
        <f>E125+E126+E127+E152+E153+E154+E179</f>
        <v>0</v>
      </c>
      <c r="F188" s="86">
        <f>G188+H188</f>
        <v>0</v>
      </c>
      <c r="G188" s="86">
        <f>G125+G126+G127+G152+G153+G154+G179</f>
        <v>0</v>
      </c>
      <c r="H188" s="86">
        <f>H125+H126+H127+H152+H153+H154+H179</f>
        <v>0</v>
      </c>
      <c r="I188" s="85">
        <f>I125+I126+I127+I152+I153+I154+I179</f>
        <v>2675.774</v>
      </c>
      <c r="J188" s="85">
        <f>J125+J126+J127+J152+J153+J154+J179</f>
        <v>18440.92</v>
      </c>
      <c r="K188" s="169"/>
      <c r="L188" s="159"/>
    </row>
    <row r="189" spans="1:12" s="9" customFormat="1" ht="19.5" customHeight="1">
      <c r="A189" s="167"/>
      <c r="B189" s="164"/>
      <c r="C189" s="40">
        <v>2018</v>
      </c>
      <c r="D189" s="4">
        <f>D128+D129+D130+D155+D156+D157+D180</f>
        <v>23092.704</v>
      </c>
      <c r="E189" s="87">
        <f>E128+E129+E130+E155+E156+E157+E180</f>
        <v>0</v>
      </c>
      <c r="F189" s="88">
        <f>G189+H189</f>
        <v>0</v>
      </c>
      <c r="G189" s="87">
        <f>G128+G129+G130+G155+G156+G157+G180</f>
        <v>0</v>
      </c>
      <c r="H189" s="87">
        <f>H128+H129+H130+H155+H156+H157+H180</f>
        <v>0</v>
      </c>
      <c r="I189" s="4">
        <f>I128+I129+I130+I155+I156+I157+I180</f>
        <v>2668.525</v>
      </c>
      <c r="J189" s="4">
        <f>J128+J129+J130+J155+J156+J157+J180</f>
        <v>20424.179</v>
      </c>
      <c r="K189" s="170"/>
      <c r="L189" s="159"/>
    </row>
    <row r="190" spans="1:12" s="9" customFormat="1" ht="19.5" customHeight="1">
      <c r="A190" s="167"/>
      <c r="B190" s="164"/>
      <c r="C190" s="40">
        <v>2019</v>
      </c>
      <c r="D190" s="4">
        <f>D131+D132+D133+D158+D159+D160+D181</f>
        <v>24317.088</v>
      </c>
      <c r="E190" s="87">
        <f>E131+E132+E133+E158+E159+E160+E181</f>
        <v>0</v>
      </c>
      <c r="F190" s="88">
        <f>G190+H190</f>
        <v>0</v>
      </c>
      <c r="G190" s="87">
        <f>G131+G132+G133+G158+G159+G160+G181</f>
        <v>0</v>
      </c>
      <c r="H190" s="87">
        <f>H131+H132+H133+H158+H159+H160+H181</f>
        <v>0</v>
      </c>
      <c r="I190" s="4">
        <f>I131+I132+I133+I158+I159+I160+I181</f>
        <v>3691.31</v>
      </c>
      <c r="J190" s="4">
        <f>J131+J132+J133+J158+J159+J160+J181</f>
        <v>20625.778</v>
      </c>
      <c r="K190" s="170"/>
      <c r="L190" s="159"/>
    </row>
    <row r="191" spans="1:12" s="9" customFormat="1" ht="19.5" customHeight="1">
      <c r="A191" s="167"/>
      <c r="B191" s="164"/>
      <c r="C191" s="40">
        <v>2020</v>
      </c>
      <c r="D191" s="4">
        <f>D182+D161+D134</f>
        <v>25586.21</v>
      </c>
      <c r="E191" s="4">
        <f>E134+E135+E136+E163+E167+E168+E182</f>
        <v>0</v>
      </c>
      <c r="F191" s="4">
        <f>F134+F135+F136+F163+F167+F168+F182</f>
        <v>0</v>
      </c>
      <c r="G191" s="4">
        <f>G134+G135+G136+G163+G167+G168+G182</f>
        <v>0</v>
      </c>
      <c r="H191" s="4">
        <f>H134+H135+H136+H163+H167+H168+H182</f>
        <v>0</v>
      </c>
      <c r="I191" s="4">
        <f>I134+I135+I136+I161+I162+I163+I182</f>
        <v>3031.31</v>
      </c>
      <c r="J191" s="4">
        <f>J134+J135+J136+J161+J162+J163+J182</f>
        <v>22554.9</v>
      </c>
      <c r="K191" s="170"/>
      <c r="L191" s="159"/>
    </row>
    <row r="192" spans="1:16" s="9" customFormat="1" ht="19.5" customHeight="1">
      <c r="A192" s="167"/>
      <c r="B192" s="164"/>
      <c r="C192" s="40">
        <v>2021</v>
      </c>
      <c r="D192" s="4">
        <f aca="true" t="shared" si="33" ref="D192:J192">D183+D166+D165+D164+D139+D138+D137</f>
        <v>24638.04706</v>
      </c>
      <c r="E192" s="4">
        <f t="shared" si="33"/>
        <v>0</v>
      </c>
      <c r="F192" s="4">
        <f t="shared" si="33"/>
        <v>0</v>
      </c>
      <c r="G192" s="4">
        <f t="shared" si="33"/>
        <v>0</v>
      </c>
      <c r="H192" s="4">
        <f t="shared" si="33"/>
        <v>0</v>
      </c>
      <c r="I192" s="4">
        <f>I183+I166+I165+I164+I139+I138+I137</f>
        <v>4012.26906</v>
      </c>
      <c r="J192" s="4">
        <f t="shared" si="33"/>
        <v>20625.778</v>
      </c>
      <c r="K192" s="170"/>
      <c r="L192" s="159"/>
      <c r="P192" s="89"/>
    </row>
    <row r="193" spans="1:12" s="9" customFormat="1" ht="19.5" customHeight="1">
      <c r="A193" s="167"/>
      <c r="B193" s="164"/>
      <c r="C193" s="40">
        <v>2022</v>
      </c>
      <c r="D193" s="105">
        <f>D140+D167+D184</f>
        <v>23837.2678</v>
      </c>
      <c r="E193" s="96">
        <f>E140+E167+E184</f>
        <v>0</v>
      </c>
      <c r="F193" s="96">
        <f>F140+F167+F184</f>
        <v>0</v>
      </c>
      <c r="G193" s="96">
        <f>G140+G167+G184</f>
        <v>0</v>
      </c>
      <c r="H193" s="96">
        <f>H140+H167+H184</f>
        <v>0</v>
      </c>
      <c r="I193" s="105">
        <f>I140+I141+I142+I167+I168+I169+I184</f>
        <v>3837.2678</v>
      </c>
      <c r="J193" s="96">
        <f>J140+J141+J142+J167+J168+J169+J184</f>
        <v>20000</v>
      </c>
      <c r="K193" s="170"/>
      <c r="L193" s="159"/>
    </row>
    <row r="194" spans="1:14" s="9" customFormat="1" ht="19.5" customHeight="1">
      <c r="A194" s="167"/>
      <c r="B194" s="164"/>
      <c r="C194" s="40">
        <v>2023</v>
      </c>
      <c r="D194" s="96">
        <f>D143+D170+D185</f>
        <v>23453.7</v>
      </c>
      <c r="E194" s="96">
        <f>E143+E170+E185</f>
        <v>0</v>
      </c>
      <c r="F194" s="96">
        <f>F143+F170+F185</f>
        <v>0</v>
      </c>
      <c r="G194" s="96">
        <f>G143+G170+G185</f>
        <v>0</v>
      </c>
      <c r="H194" s="96">
        <f>H143+H170+H185</f>
        <v>0</v>
      </c>
      <c r="I194" s="96">
        <f aca="true" t="shared" si="34" ref="I194:J196">I143+I144+I145+I170+I171+I172+I185</f>
        <v>3453.7</v>
      </c>
      <c r="J194" s="96">
        <f t="shared" si="34"/>
        <v>20000</v>
      </c>
      <c r="K194" s="170"/>
      <c r="L194" s="159"/>
      <c r="N194" s="90"/>
    </row>
    <row r="195" spans="1:14" s="9" customFormat="1" ht="19.5" customHeight="1">
      <c r="A195" s="167"/>
      <c r="B195" s="164"/>
      <c r="C195" s="40">
        <v>2024</v>
      </c>
      <c r="D195" s="96">
        <f>D146+D173+D186</f>
        <v>23453.7</v>
      </c>
      <c r="E195" s="96">
        <f>E146+E173+E186</f>
        <v>0</v>
      </c>
      <c r="F195" s="96">
        <f>F146+F173+F186</f>
        <v>0</v>
      </c>
      <c r="G195" s="96">
        <f>G146+G173+G186</f>
        <v>0</v>
      </c>
      <c r="H195" s="96">
        <f>H146+H173+H186</f>
        <v>0</v>
      </c>
      <c r="I195" s="96">
        <f t="shared" si="34"/>
        <v>3453.7</v>
      </c>
      <c r="J195" s="96">
        <f t="shared" si="34"/>
        <v>20000</v>
      </c>
      <c r="K195" s="170"/>
      <c r="L195" s="159"/>
      <c r="N195" s="90"/>
    </row>
    <row r="196" spans="1:12" s="9" customFormat="1" ht="19.5" customHeight="1">
      <c r="A196" s="168"/>
      <c r="B196" s="165"/>
      <c r="C196" s="40">
        <v>2025</v>
      </c>
      <c r="D196" s="96">
        <f>D149+D176+D187</f>
        <v>23453.7</v>
      </c>
      <c r="E196" s="96">
        <f>E149+E176+E187</f>
        <v>0</v>
      </c>
      <c r="F196" s="96">
        <f>F149+F176+F187</f>
        <v>0</v>
      </c>
      <c r="G196" s="96">
        <f>G149+G176+G187</f>
        <v>0</v>
      </c>
      <c r="H196" s="96">
        <f>H149+H176+H187</f>
        <v>0</v>
      </c>
      <c r="I196" s="96">
        <f t="shared" si="34"/>
        <v>3453.7</v>
      </c>
      <c r="J196" s="96">
        <f t="shared" si="34"/>
        <v>20000</v>
      </c>
      <c r="K196" s="170"/>
      <c r="L196" s="159"/>
    </row>
    <row r="197" spans="1:12" s="9" customFormat="1" ht="19.5" customHeight="1">
      <c r="A197" s="157"/>
      <c r="B197" s="149" t="s">
        <v>19</v>
      </c>
      <c r="C197" s="91" t="s">
        <v>70</v>
      </c>
      <c r="D197" s="92">
        <f>SUM(D198:D206)</f>
        <v>305432.5944</v>
      </c>
      <c r="E197" s="92">
        <f aca="true" t="shared" si="35" ref="E197:J197">SUM(E198:E206)</f>
        <v>0</v>
      </c>
      <c r="F197" s="92">
        <f t="shared" si="35"/>
        <v>55795.9</v>
      </c>
      <c r="G197" s="92">
        <f t="shared" si="35"/>
        <v>44067.8</v>
      </c>
      <c r="H197" s="92">
        <f t="shared" si="35"/>
        <v>11728.1</v>
      </c>
      <c r="I197" s="92">
        <f t="shared" si="35"/>
        <v>64357.84251</v>
      </c>
      <c r="J197" s="92">
        <f t="shared" si="35"/>
        <v>185278.852</v>
      </c>
      <c r="K197" s="170"/>
      <c r="L197" s="159"/>
    </row>
    <row r="198" spans="1:12" s="9" customFormat="1" ht="19.5" customHeight="1">
      <c r="A198" s="157"/>
      <c r="B198" s="150"/>
      <c r="C198" s="41">
        <v>2017</v>
      </c>
      <c r="D198" s="92">
        <f aca="true" t="shared" si="36" ref="D198:E202">D113+D188</f>
        <v>26096.412</v>
      </c>
      <c r="E198" s="93">
        <f t="shared" si="36"/>
        <v>0</v>
      </c>
      <c r="F198" s="94">
        <f>G198+H198</f>
        <v>2078</v>
      </c>
      <c r="G198" s="93">
        <f aca="true" t="shared" si="37" ref="G198:J202">G113+G188</f>
        <v>0</v>
      </c>
      <c r="H198" s="93">
        <f t="shared" si="37"/>
        <v>2078</v>
      </c>
      <c r="I198" s="93">
        <f t="shared" si="37"/>
        <v>5577.492</v>
      </c>
      <c r="J198" s="93">
        <f t="shared" si="37"/>
        <v>18440.92</v>
      </c>
      <c r="K198" s="170"/>
      <c r="L198" s="159"/>
    </row>
    <row r="199" spans="1:12" s="9" customFormat="1" ht="19.5" customHeight="1">
      <c r="A199" s="157"/>
      <c r="B199" s="150"/>
      <c r="C199" s="41">
        <v>2018</v>
      </c>
      <c r="D199" s="92">
        <f t="shared" si="36"/>
        <v>27706.0825</v>
      </c>
      <c r="E199" s="93">
        <f t="shared" si="36"/>
        <v>0</v>
      </c>
      <c r="F199" s="94">
        <f>G199+H199</f>
        <v>2215</v>
      </c>
      <c r="G199" s="93">
        <f t="shared" si="37"/>
        <v>0</v>
      </c>
      <c r="H199" s="93">
        <f t="shared" si="37"/>
        <v>2215</v>
      </c>
      <c r="I199" s="93">
        <f t="shared" si="37"/>
        <v>5066.9035</v>
      </c>
      <c r="J199" s="93">
        <f t="shared" si="37"/>
        <v>20424.179</v>
      </c>
      <c r="K199" s="170"/>
      <c r="L199" s="159"/>
    </row>
    <row r="200" spans="1:12" s="9" customFormat="1" ht="19.5" customHeight="1">
      <c r="A200" s="157"/>
      <c r="B200" s="150"/>
      <c r="C200" s="41">
        <v>2019</v>
      </c>
      <c r="D200" s="92">
        <f t="shared" si="36"/>
        <v>33302.221</v>
      </c>
      <c r="E200" s="93">
        <f t="shared" si="36"/>
        <v>0</v>
      </c>
      <c r="F200" s="94">
        <f>G200+H200</f>
        <v>2292</v>
      </c>
      <c r="G200" s="93">
        <f t="shared" si="37"/>
        <v>0</v>
      </c>
      <c r="H200" s="93">
        <f t="shared" si="37"/>
        <v>2292</v>
      </c>
      <c r="I200" s="93">
        <f t="shared" si="37"/>
        <v>7777.14611</v>
      </c>
      <c r="J200" s="93">
        <f t="shared" si="37"/>
        <v>23233.075</v>
      </c>
      <c r="K200" s="170"/>
      <c r="L200" s="159"/>
    </row>
    <row r="201" spans="1:18" s="9" customFormat="1" ht="19.5" customHeight="1">
      <c r="A201" s="157"/>
      <c r="B201" s="150"/>
      <c r="C201" s="41">
        <v>2020</v>
      </c>
      <c r="D201" s="92">
        <f t="shared" si="36"/>
        <v>35431.61</v>
      </c>
      <c r="E201" s="93">
        <f t="shared" si="36"/>
        <v>0</v>
      </c>
      <c r="F201" s="94">
        <f>G201+H201</f>
        <v>5924.2</v>
      </c>
      <c r="G201" s="93">
        <f t="shared" si="37"/>
        <v>3250</v>
      </c>
      <c r="H201" s="93">
        <f t="shared" si="37"/>
        <v>2674.2</v>
      </c>
      <c r="I201" s="93">
        <f t="shared" si="37"/>
        <v>6952.51</v>
      </c>
      <c r="J201" s="93">
        <f t="shared" si="37"/>
        <v>22554.9</v>
      </c>
      <c r="K201" s="170"/>
      <c r="L201" s="159"/>
      <c r="N201" s="90"/>
      <c r="P201" s="90"/>
      <c r="R201" s="90"/>
    </row>
    <row r="202" spans="1:14" s="9" customFormat="1" ht="19.5" customHeight="1">
      <c r="A202" s="157"/>
      <c r="B202" s="150"/>
      <c r="C202" s="41">
        <v>2021</v>
      </c>
      <c r="D202" s="92">
        <f t="shared" si="36"/>
        <v>36219.44306</v>
      </c>
      <c r="E202" s="93">
        <f t="shared" si="36"/>
        <v>0</v>
      </c>
      <c r="F202" s="94">
        <f>G202+H202</f>
        <v>8275.1</v>
      </c>
      <c r="G202" s="93">
        <f t="shared" si="37"/>
        <v>8041.1</v>
      </c>
      <c r="H202" s="93">
        <f t="shared" si="37"/>
        <v>234</v>
      </c>
      <c r="I202" s="93">
        <f t="shared" si="37"/>
        <v>7318.56506</v>
      </c>
      <c r="J202" s="93">
        <f t="shared" si="37"/>
        <v>20625.778</v>
      </c>
      <c r="K202" s="170"/>
      <c r="L202" s="159"/>
      <c r="N202" s="90"/>
    </row>
    <row r="203" spans="1:18" s="9" customFormat="1" ht="19.5" customHeight="1">
      <c r="A203" s="157"/>
      <c r="B203" s="150"/>
      <c r="C203" s="41">
        <v>2022</v>
      </c>
      <c r="D203" s="92">
        <f>D118+D193+0.00004</f>
        <v>36618.12584</v>
      </c>
      <c r="E203" s="92">
        <f aca="true" t="shared" si="38" ref="E203:J203">E118+E193</f>
        <v>0</v>
      </c>
      <c r="F203" s="92">
        <f t="shared" si="38"/>
        <v>8644.6</v>
      </c>
      <c r="G203" s="92">
        <f t="shared" si="38"/>
        <v>8092.8</v>
      </c>
      <c r="H203" s="92">
        <f t="shared" si="38"/>
        <v>551.8</v>
      </c>
      <c r="I203" s="92">
        <f>I118+I193+0.00004</f>
        <v>7973.52584</v>
      </c>
      <c r="J203" s="92">
        <f t="shared" si="38"/>
        <v>20000</v>
      </c>
      <c r="K203" s="170"/>
      <c r="L203" s="159"/>
      <c r="N203" s="90"/>
      <c r="P203" s="90"/>
      <c r="R203" s="90"/>
    </row>
    <row r="204" spans="1:18" s="9" customFormat="1" ht="19.5" customHeight="1">
      <c r="A204" s="157"/>
      <c r="B204" s="150"/>
      <c r="C204" s="41">
        <v>2023</v>
      </c>
      <c r="D204" s="92">
        <f>D119+D194</f>
        <v>36514.7</v>
      </c>
      <c r="E204" s="92">
        <f aca="true" t="shared" si="39" ref="E204:J204">E119+E194</f>
        <v>0</v>
      </c>
      <c r="F204" s="92">
        <f t="shared" si="39"/>
        <v>8627.8</v>
      </c>
      <c r="G204" s="92">
        <f t="shared" si="39"/>
        <v>8077.1</v>
      </c>
      <c r="H204" s="92">
        <f t="shared" si="39"/>
        <v>550.7</v>
      </c>
      <c r="I204" s="92">
        <f>I119+I194</f>
        <v>7886.9</v>
      </c>
      <c r="J204" s="92">
        <f t="shared" si="39"/>
        <v>20000</v>
      </c>
      <c r="K204" s="170"/>
      <c r="L204" s="159"/>
      <c r="N204" s="90"/>
      <c r="P204" s="90"/>
      <c r="R204" s="90"/>
    </row>
    <row r="205" spans="1:18" s="9" customFormat="1" ht="19.5" customHeight="1">
      <c r="A205" s="157"/>
      <c r="B205" s="150"/>
      <c r="C205" s="41">
        <v>2024</v>
      </c>
      <c r="D205" s="92">
        <f>D120+D195</f>
        <v>36772</v>
      </c>
      <c r="E205" s="92">
        <f aca="true" t="shared" si="40" ref="E205:J205">E120+E195</f>
        <v>0</v>
      </c>
      <c r="F205" s="92">
        <f t="shared" si="40"/>
        <v>8869.6</v>
      </c>
      <c r="G205" s="92">
        <f t="shared" si="40"/>
        <v>8303.4</v>
      </c>
      <c r="H205" s="92">
        <f t="shared" si="40"/>
        <v>566.2</v>
      </c>
      <c r="I205" s="92">
        <f t="shared" si="40"/>
        <v>7902.4</v>
      </c>
      <c r="J205" s="92">
        <f t="shared" si="40"/>
        <v>20000</v>
      </c>
      <c r="K205" s="170"/>
      <c r="L205" s="159"/>
      <c r="N205" s="90"/>
      <c r="P205" s="90"/>
      <c r="R205" s="90"/>
    </row>
    <row r="206" spans="1:18" s="9" customFormat="1" ht="19.5" customHeight="1" thickBot="1">
      <c r="A206" s="157"/>
      <c r="B206" s="151"/>
      <c r="C206" s="98">
        <v>2025</v>
      </c>
      <c r="D206" s="99">
        <f>D121+D196</f>
        <v>36772</v>
      </c>
      <c r="E206" s="99">
        <f aca="true" t="shared" si="41" ref="E206:J206">E121+E196</f>
        <v>0</v>
      </c>
      <c r="F206" s="99">
        <f t="shared" si="41"/>
        <v>8869.6</v>
      </c>
      <c r="G206" s="99">
        <f t="shared" si="41"/>
        <v>8303.4</v>
      </c>
      <c r="H206" s="99">
        <f t="shared" si="41"/>
        <v>566.2</v>
      </c>
      <c r="I206" s="99">
        <f t="shared" si="41"/>
        <v>7902.4</v>
      </c>
      <c r="J206" s="99">
        <f t="shared" si="41"/>
        <v>20000</v>
      </c>
      <c r="K206" s="171"/>
      <c r="L206" s="159"/>
      <c r="N206" s="90"/>
      <c r="P206" s="90"/>
      <c r="R206" s="90"/>
    </row>
    <row r="207" spans="1:12" s="9" customFormat="1" ht="19.5" customHeight="1">
      <c r="A207" s="24"/>
      <c r="B207" s="25"/>
      <c r="C207" s="26"/>
      <c r="D207" s="27"/>
      <c r="E207" s="28"/>
      <c r="F207" s="29"/>
      <c r="G207" s="28"/>
      <c r="H207" s="28"/>
      <c r="I207" s="30"/>
      <c r="J207" s="30"/>
      <c r="K207" s="31"/>
      <c r="L207" s="31"/>
    </row>
    <row r="208" spans="2:11" ht="16.5" customHeight="1">
      <c r="B208" s="32"/>
      <c r="C208" s="11"/>
      <c r="D208" s="1"/>
      <c r="E208" s="12"/>
      <c r="F208" s="12"/>
      <c r="G208" s="13"/>
      <c r="H208" s="14"/>
      <c r="I208" s="10"/>
      <c r="J208" s="10"/>
      <c r="K208" s="14"/>
    </row>
    <row r="209" spans="2:11" ht="23.25" customHeight="1">
      <c r="B209" s="10"/>
      <c r="C209" s="11"/>
      <c r="D209" s="11"/>
      <c r="E209" s="15"/>
      <c r="F209" s="15"/>
      <c r="G209" s="16"/>
      <c r="H209" s="17"/>
      <c r="I209" s="18"/>
      <c r="J209" s="18"/>
      <c r="K209" s="10"/>
    </row>
    <row r="210" spans="2:11" ht="20.25">
      <c r="B210" s="10"/>
      <c r="C210" s="11"/>
      <c r="D210" s="11"/>
      <c r="E210" s="15"/>
      <c r="F210" s="15"/>
      <c r="G210" s="16"/>
      <c r="H210" s="19"/>
      <c r="I210" s="10"/>
      <c r="J210" s="10"/>
      <c r="K210" s="10"/>
    </row>
    <row r="211" spans="2:11" ht="27.75" customHeight="1">
      <c r="B211" s="10"/>
      <c r="C211" s="11"/>
      <c r="D211" s="11"/>
      <c r="E211" s="10"/>
      <c r="F211" s="10"/>
      <c r="G211" s="16"/>
      <c r="H211" s="10"/>
      <c r="I211" s="20"/>
      <c r="J211" s="20"/>
      <c r="K211" s="10"/>
    </row>
    <row r="212" spans="2:11" ht="21.75" customHeight="1">
      <c r="B212" s="10"/>
      <c r="C212" s="11"/>
      <c r="D212" s="11"/>
      <c r="E212" s="10"/>
      <c r="F212" s="10"/>
      <c r="G212" s="16"/>
      <c r="H212" s="10"/>
      <c r="I212" s="10"/>
      <c r="J212" s="10"/>
      <c r="K212" s="10"/>
    </row>
    <row r="213" spans="2:11" ht="27.75" customHeight="1">
      <c r="B213" s="10"/>
      <c r="C213" s="21"/>
      <c r="D213" s="11"/>
      <c r="E213" s="10"/>
      <c r="F213" s="10"/>
      <c r="G213" s="16"/>
      <c r="H213" s="19"/>
      <c r="I213" s="10"/>
      <c r="J213" s="10"/>
      <c r="K213" s="10"/>
    </row>
    <row r="214" spans="2:10" ht="21" customHeight="1">
      <c r="B214" s="22"/>
      <c r="C214" s="22"/>
      <c r="D214" s="22"/>
      <c r="E214" s="22"/>
      <c r="F214" s="22"/>
      <c r="G214" s="22"/>
      <c r="H214" s="22"/>
      <c r="I214" s="22"/>
      <c r="J214" s="22"/>
    </row>
  </sheetData>
  <sheetProtection/>
  <mergeCells count="126">
    <mergeCell ref="B113:B121"/>
    <mergeCell ref="C146:C148"/>
    <mergeCell ref="D146:D148"/>
    <mergeCell ref="A125:A151"/>
    <mergeCell ref="D128:D130"/>
    <mergeCell ref="D161:D163"/>
    <mergeCell ref="C128:C130"/>
    <mergeCell ref="D158:D160"/>
    <mergeCell ref="A152:A178"/>
    <mergeCell ref="D173:D175"/>
    <mergeCell ref="C70:C71"/>
    <mergeCell ref="C72:C73"/>
    <mergeCell ref="C88:C89"/>
    <mergeCell ref="B101:B110"/>
    <mergeCell ref="B92:B100"/>
    <mergeCell ref="C66:C67"/>
    <mergeCell ref="C68:C69"/>
    <mergeCell ref="K107:K110"/>
    <mergeCell ref="L101:L110"/>
    <mergeCell ref="A179:A187"/>
    <mergeCell ref="B188:B196"/>
    <mergeCell ref="A188:A196"/>
    <mergeCell ref="K188:K206"/>
    <mergeCell ref="C167:C169"/>
    <mergeCell ref="C176:C178"/>
    <mergeCell ref="D176:D178"/>
    <mergeCell ref="B152:B178"/>
    <mergeCell ref="D164:D166"/>
    <mergeCell ref="C64:C65"/>
    <mergeCell ref="D44:D45"/>
    <mergeCell ref="C58:C59"/>
    <mergeCell ref="L188:L206"/>
    <mergeCell ref="K184:K187"/>
    <mergeCell ref="C158:C160"/>
    <mergeCell ref="B122:L122"/>
    <mergeCell ref="C86:C87"/>
    <mergeCell ref="D143:D145"/>
    <mergeCell ref="A197:A206"/>
    <mergeCell ref="B43:B59"/>
    <mergeCell ref="A43:A59"/>
    <mergeCell ref="C84:C85"/>
    <mergeCell ref="C82:C83"/>
    <mergeCell ref="B179:B187"/>
    <mergeCell ref="C164:C166"/>
    <mergeCell ref="A101:A110"/>
    <mergeCell ref="A113:A121"/>
    <mergeCell ref="C54:C55"/>
    <mergeCell ref="B197:B206"/>
    <mergeCell ref="C161:C163"/>
    <mergeCell ref="C170:C172"/>
    <mergeCell ref="B76:B91"/>
    <mergeCell ref="C74:C75"/>
    <mergeCell ref="C143:C145"/>
    <mergeCell ref="B60:B75"/>
    <mergeCell ref="C173:C175"/>
    <mergeCell ref="C155:C157"/>
    <mergeCell ref="B125:B151"/>
    <mergeCell ref="K104:K106"/>
    <mergeCell ref="B34:B42"/>
    <mergeCell ref="B16:B33"/>
    <mergeCell ref="A4:A8"/>
    <mergeCell ref="A11:A12"/>
    <mergeCell ref="A13:A14"/>
    <mergeCell ref="K4:K8"/>
    <mergeCell ref="C46:C47"/>
    <mergeCell ref="C48:C49"/>
    <mergeCell ref="C62:C63"/>
    <mergeCell ref="L125:L151"/>
    <mergeCell ref="C152:C154"/>
    <mergeCell ref="D125:D127"/>
    <mergeCell ref="A76:A91"/>
    <mergeCell ref="C90:C91"/>
    <mergeCell ref="A60:A75"/>
    <mergeCell ref="L34:L100"/>
    <mergeCell ref="C44:C45"/>
    <mergeCell ref="C52:C53"/>
    <mergeCell ref="A92:A100"/>
    <mergeCell ref="F5:H5"/>
    <mergeCell ref="A16:A33"/>
    <mergeCell ref="A34:A42"/>
    <mergeCell ref="C80:C81"/>
    <mergeCell ref="C78:C79"/>
    <mergeCell ref="B14:L14"/>
    <mergeCell ref="B11:L12"/>
    <mergeCell ref="L16:L30"/>
    <mergeCell ref="C50:C51"/>
    <mergeCell ref="C56:C57"/>
    <mergeCell ref="D152:D154"/>
    <mergeCell ref="D170:D172"/>
    <mergeCell ref="C111:C112"/>
    <mergeCell ref="A111:A112"/>
    <mergeCell ref="D102:D103"/>
    <mergeCell ref="C102:C103"/>
    <mergeCell ref="B123:L123"/>
    <mergeCell ref="C125:C127"/>
    <mergeCell ref="C137:C139"/>
    <mergeCell ref="D155:D157"/>
    <mergeCell ref="D131:D133"/>
    <mergeCell ref="D137:D139"/>
    <mergeCell ref="D134:D136"/>
    <mergeCell ref="C131:C133"/>
    <mergeCell ref="C149:C151"/>
    <mergeCell ref="C140:C142"/>
    <mergeCell ref="D149:D151"/>
    <mergeCell ref="C134:C136"/>
    <mergeCell ref="D140:D142"/>
    <mergeCell ref="D1:L1"/>
    <mergeCell ref="B3:L3"/>
    <mergeCell ref="B4:B8"/>
    <mergeCell ref="C4:C8"/>
    <mergeCell ref="D4:D8"/>
    <mergeCell ref="E4:I4"/>
    <mergeCell ref="E5:E8"/>
    <mergeCell ref="J4:J8"/>
    <mergeCell ref="I5:I8"/>
    <mergeCell ref="G7:H7"/>
    <mergeCell ref="L4:L8"/>
    <mergeCell ref="I2:L2"/>
    <mergeCell ref="B10:L10"/>
    <mergeCell ref="B13:L13"/>
    <mergeCell ref="L152:L178"/>
    <mergeCell ref="L179:L187"/>
    <mergeCell ref="F6:H6"/>
    <mergeCell ref="F7:F8"/>
    <mergeCell ref="K179:K183"/>
    <mergeCell ref="D167:D169"/>
  </mergeCells>
  <printOptions horizontalCentered="1"/>
  <pageMargins left="0.3937007874015748" right="0.3937007874015748" top="0.5905511811023623" bottom="0" header="0" footer="0"/>
  <pageSetup horizontalDpi="600" verticalDpi="600" orientation="landscape" paperSize="9" scale="62" r:id="rId1"/>
  <rowBreaks count="5" manualBreakCount="5">
    <brk id="37" max="11" man="1"/>
    <brk id="75" max="11" man="1"/>
    <brk id="107" max="11" man="1"/>
    <brk id="142" max="11" man="1"/>
    <brk id="18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2022-12-30T06:16:33Z</cp:lastPrinted>
  <dcterms:created xsi:type="dcterms:W3CDTF">2010-09-22T09:05:38Z</dcterms:created>
  <dcterms:modified xsi:type="dcterms:W3CDTF">2022-12-30T06:18:35Z</dcterms:modified>
  <cp:category/>
  <cp:version/>
  <cp:contentType/>
  <cp:contentStatus/>
</cp:coreProperties>
</file>